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2. BIM (MARZ-ABRIL-25)\4. HACIENDA PUBLICA\"/>
    </mc:Choice>
  </mc:AlternateContent>
  <xr:revisionPtr revIDLastSave="0" documentId="13_ncr:1_{5612CF05-E8D9-4EC9-8FB7-A614655F4D08}" xr6:coauthVersionLast="47" xr6:coauthVersionMax="47" xr10:uidLastSave="{00000000-0000-0000-0000-000000000000}"/>
  <bookViews>
    <workbookView xWindow="-96" yWindow="-96" windowWidth="23232" windowHeight="12432" tabRatio="763" firstSheet="1" activeTab="8"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MAPA CORRUPCIÓN" sheetId="1" r:id="rId9"/>
    <sheet name="DOFA" sheetId="23" r:id="rId10"/>
    <sheet name="IDENTIFICACION DE RIESGOS" sheetId="20" r:id="rId11"/>
    <sheet name="DESCRIPCION" sheetId="22" r:id="rId12"/>
    <sheet name="PROBABILIDAD" sheetId="8" r:id="rId13"/>
    <sheet name=" IMPACTO RIESGOS CORRUPCION" sheetId="25" r:id="rId14"/>
    <sheet name="Hoja4" sheetId="37" state="hidden" r:id="rId15"/>
    <sheet name="Hoja5" sheetId="38" state="hidden" r:id="rId16"/>
    <sheet name="Hoja6" sheetId="39" state="hidden" r:id="rId17"/>
    <sheet name="Hoja7" sheetId="40" state="hidden" r:id="rId18"/>
    <sheet name="Hoja8" sheetId="41" state="hidden" r:id="rId19"/>
    <sheet name="Hoja9" sheetId="42" state="hidden" r:id="rId20"/>
    <sheet name="Hoja10" sheetId="43" state="hidden" r:id="rId21"/>
    <sheet name="Hoja11" sheetId="44" state="hidden" r:id="rId22"/>
    <sheet name="Hoja12" sheetId="45" state="hidden" r:id="rId23"/>
    <sheet name="VALORACION RIESGOS INHERENTES" sheetId="16" r:id="rId24"/>
    <sheet name="Hoja3" sheetId="36" state="hidden" r:id="rId25"/>
    <sheet name="NOOO" sheetId="21" state="hidden" r:id="rId26"/>
    <sheet name="Hoja2" sheetId="35" state="hidden" r:id="rId27"/>
    <sheet name="VALORACIÓN RIESGOS RESIDUAL" sheetId="29" r:id="rId28"/>
    <sheet name="CONTROLES Y EVALUACIÓN" sheetId="3" r:id="rId29"/>
    <sheet name="EVALUACIÓN SOLIDEZ CONTROLES" sheetId="26" r:id="rId30"/>
    <sheet name="NOO" sheetId="33" state="hidden" r:id="rId31"/>
    <sheet name="NO" sheetId="32" state="hidden" r:id="rId32"/>
  </sheets>
  <externalReferences>
    <externalReference r:id="rId33"/>
  </externalReferences>
  <definedNames>
    <definedName name="_xlnm.Print_Area" localSheetId="8">'MAPA CORRUPCIÓN'!$A$1:$R$50</definedName>
    <definedName name="_xlnm.Print_Titles" localSheetId="11">DESCRIPCION!$1:$9</definedName>
    <definedName name="_xlnm.Print_Titles" localSheetId="10">'IDENTIFICACION DE RIESGOS'!$1:$11</definedName>
    <definedName name="_xlnm.Print_Titles" localSheetId="8">'MAPA CORRUPCIÓN'!$9:$9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1" l="1"/>
  <c r="I10" i="1"/>
  <c r="I11" i="1" l="1"/>
  <c r="I16" i="1" l="1"/>
  <c r="I15" i="1"/>
  <c r="I14" i="1"/>
  <c r="I13" i="1"/>
  <c r="I12" i="1"/>
  <c r="E10" i="1"/>
  <c r="J19" i="16"/>
  <c r="R12" i="8"/>
  <c r="B15" i="20"/>
  <c r="G45" i="1" l="1"/>
  <c r="F45" i="1"/>
  <c r="E45" i="1"/>
  <c r="D45" i="1"/>
  <c r="C45" i="1"/>
  <c r="B45" i="1"/>
  <c r="D43" i="1"/>
  <c r="D42" i="1"/>
  <c r="G41" i="1"/>
  <c r="F41" i="1"/>
  <c r="E41" i="1"/>
  <c r="D41" i="1"/>
  <c r="C41" i="1"/>
  <c r="F37" i="1"/>
  <c r="E37" i="1"/>
  <c r="D37" i="1"/>
  <c r="C37" i="1"/>
  <c r="B37" i="1"/>
  <c r="D35" i="1"/>
  <c r="D34" i="1"/>
  <c r="G33" i="1"/>
  <c r="F33" i="1"/>
  <c r="E33" i="1"/>
  <c r="C33" i="1"/>
  <c r="D30" i="1"/>
  <c r="F29" i="1"/>
  <c r="E29" i="1"/>
  <c r="D29" i="1"/>
  <c r="C29" i="1"/>
  <c r="B29" i="1"/>
  <c r="D27" i="1"/>
  <c r="F25" i="1"/>
  <c r="E25" i="1"/>
  <c r="C25" i="1"/>
  <c r="B25" i="1"/>
  <c r="D23" i="1"/>
  <c r="D22" i="1"/>
  <c r="F21" i="1"/>
  <c r="E21" i="1"/>
  <c r="D21" i="1"/>
  <c r="C21" i="1"/>
  <c r="B21" i="1"/>
  <c r="F17" i="1"/>
  <c r="E17" i="1"/>
  <c r="D17" i="1"/>
  <c r="C17" i="1"/>
  <c r="B17" i="1"/>
  <c r="F13" i="1"/>
  <c r="E13" i="1"/>
  <c r="C13" i="1"/>
  <c r="B13" i="1"/>
  <c r="F10" i="1"/>
  <c r="C10" i="1"/>
  <c r="J214" i="29"/>
  <c r="J212" i="29"/>
  <c r="J210" i="29"/>
  <c r="J208" i="29"/>
  <c r="K201" i="29"/>
  <c r="B201" i="29"/>
  <c r="J193" i="29"/>
  <c r="K180" i="29" s="1"/>
  <c r="J191" i="29"/>
  <c r="J189" i="29"/>
  <c r="J187" i="29"/>
  <c r="J171" i="29"/>
  <c r="J169" i="29"/>
  <c r="J167" i="29"/>
  <c r="J165" i="29"/>
  <c r="K158" i="29"/>
  <c r="G37" i="1" s="1"/>
  <c r="J150" i="29"/>
  <c r="J148" i="29"/>
  <c r="J146" i="29"/>
  <c r="J144" i="29"/>
  <c r="K138" i="29"/>
  <c r="K137" i="29"/>
  <c r="B137" i="29"/>
  <c r="J129" i="29"/>
  <c r="J127" i="29"/>
  <c r="J125" i="29"/>
  <c r="J123" i="29"/>
  <c r="K116" i="29" s="1"/>
  <c r="G29" i="1" s="1"/>
  <c r="J108" i="29"/>
  <c r="J106" i="29"/>
  <c r="J104" i="29"/>
  <c r="J102" i="29"/>
  <c r="K96" i="29"/>
  <c r="K95" i="29"/>
  <c r="G25" i="1" s="1"/>
  <c r="B95" i="29"/>
  <c r="J87" i="29"/>
  <c r="J85" i="29"/>
  <c r="J83" i="29"/>
  <c r="J81" i="29"/>
  <c r="K74" i="29" s="1"/>
  <c r="G21" i="1" s="1"/>
  <c r="J66" i="29"/>
  <c r="J64" i="29"/>
  <c r="J62" i="29"/>
  <c r="J60" i="29"/>
  <c r="K54" i="29"/>
  <c r="K53" i="29"/>
  <c r="G17" i="1" s="1"/>
  <c r="B53" i="29"/>
  <c r="J45" i="29"/>
  <c r="J43" i="29"/>
  <c r="J41" i="29"/>
  <c r="J39" i="29"/>
  <c r="K32" i="29" s="1"/>
  <c r="G13" i="1" s="1"/>
  <c r="J24" i="29"/>
  <c r="J22" i="29"/>
  <c r="J20" i="29"/>
  <c r="J18" i="29"/>
  <c r="K11" i="29" s="1"/>
  <c r="G10" i="1" s="1"/>
  <c r="B11" i="29"/>
  <c r="A9" i="29"/>
  <c r="A8" i="29"/>
  <c r="E49" i="26"/>
  <c r="C49" i="26"/>
  <c r="E48" i="26"/>
  <c r="C48" i="26"/>
  <c r="B48" i="26"/>
  <c r="E47" i="26"/>
  <c r="C47" i="26"/>
  <c r="E45" i="26"/>
  <c r="C45" i="26"/>
  <c r="B45" i="26"/>
  <c r="E44" i="26"/>
  <c r="C44" i="26"/>
  <c r="E43" i="26"/>
  <c r="C43" i="26"/>
  <c r="E41" i="26"/>
  <c r="C41" i="26"/>
  <c r="E40" i="26"/>
  <c r="C40" i="26"/>
  <c r="B40" i="26"/>
  <c r="E39" i="26"/>
  <c r="C39" i="26"/>
  <c r="E37" i="26"/>
  <c r="C37" i="26"/>
  <c r="B37" i="26"/>
  <c r="E36" i="26"/>
  <c r="C36" i="26"/>
  <c r="E35" i="26"/>
  <c r="C35" i="26"/>
  <c r="A35" i="26"/>
  <c r="E33" i="26"/>
  <c r="C33" i="26"/>
  <c r="B33" i="26"/>
  <c r="E32" i="26"/>
  <c r="C32" i="26"/>
  <c r="B32" i="26"/>
  <c r="E31" i="26"/>
  <c r="C31" i="26"/>
  <c r="E29" i="26"/>
  <c r="C29" i="26"/>
  <c r="E28" i="26"/>
  <c r="C28" i="26"/>
  <c r="E27" i="26"/>
  <c r="C27" i="26"/>
  <c r="B27" i="26"/>
  <c r="A27" i="26"/>
  <c r="E25" i="26"/>
  <c r="C25" i="26"/>
  <c r="E24" i="26"/>
  <c r="C24" i="26"/>
  <c r="B24" i="26"/>
  <c r="E23" i="26"/>
  <c r="C23" i="26"/>
  <c r="E21" i="26"/>
  <c r="C21" i="26"/>
  <c r="E20" i="26"/>
  <c r="C20" i="26"/>
  <c r="E19" i="26"/>
  <c r="C19" i="26"/>
  <c r="B19" i="26"/>
  <c r="A19" i="26"/>
  <c r="E17" i="26"/>
  <c r="C17" i="26"/>
  <c r="E16" i="26"/>
  <c r="C16" i="26"/>
  <c r="E15" i="26"/>
  <c r="C15" i="26"/>
  <c r="E13" i="26"/>
  <c r="C13" i="26"/>
  <c r="E12" i="26"/>
  <c r="C12" i="26"/>
  <c r="E11" i="26"/>
  <c r="D11" i="26"/>
  <c r="C11" i="26"/>
  <c r="A11" i="26"/>
  <c r="A7" i="26"/>
  <c r="A6" i="26"/>
  <c r="G336" i="3"/>
  <c r="G335" i="3"/>
  <c r="G334" i="3"/>
  <c r="G333" i="3"/>
  <c r="G332" i="3"/>
  <c r="G331" i="3"/>
  <c r="G330" i="3"/>
  <c r="G337" i="3" s="1"/>
  <c r="H330" i="3" s="1"/>
  <c r="A330" i="3"/>
  <c r="G326" i="3"/>
  <c r="H319" i="3" s="1"/>
  <c r="G325" i="3"/>
  <c r="G324" i="3"/>
  <c r="G323" i="3"/>
  <c r="G322" i="3"/>
  <c r="G321" i="3"/>
  <c r="G320" i="3"/>
  <c r="G319" i="3"/>
  <c r="B319" i="3"/>
  <c r="A319" i="3"/>
  <c r="G315" i="3"/>
  <c r="H308" i="3" s="1"/>
  <c r="G314" i="3"/>
  <c r="G313" i="3"/>
  <c r="G312" i="3"/>
  <c r="G311" i="3"/>
  <c r="G310" i="3"/>
  <c r="G309" i="3"/>
  <c r="G308" i="3"/>
  <c r="B308" i="3"/>
  <c r="A308" i="3"/>
  <c r="G303" i="3"/>
  <c r="G302" i="3"/>
  <c r="G304" i="3" s="1"/>
  <c r="H297" i="3" s="1"/>
  <c r="G301" i="3"/>
  <c r="G300" i="3"/>
  <c r="G299" i="3"/>
  <c r="G298" i="3"/>
  <c r="G297" i="3"/>
  <c r="B297" i="3"/>
  <c r="G292" i="3"/>
  <c r="G291" i="3"/>
  <c r="G290" i="3"/>
  <c r="G289" i="3"/>
  <c r="G288" i="3"/>
  <c r="G287" i="3"/>
  <c r="G286" i="3"/>
  <c r="G281" i="3"/>
  <c r="G280" i="3"/>
  <c r="G279" i="3"/>
  <c r="G278" i="3"/>
  <c r="G282" i="3" s="1"/>
  <c r="H275" i="3" s="1"/>
  <c r="G277" i="3"/>
  <c r="G276" i="3"/>
  <c r="G275" i="3"/>
  <c r="G270" i="3"/>
  <c r="G269" i="3"/>
  <c r="G268" i="3"/>
  <c r="G267" i="3"/>
  <c r="G266" i="3"/>
  <c r="G271" i="3" s="1"/>
  <c r="H264" i="3" s="1"/>
  <c r="G265" i="3"/>
  <c r="G264" i="3"/>
  <c r="B264" i="3"/>
  <c r="G259" i="3"/>
  <c r="G258" i="3"/>
  <c r="G257" i="3"/>
  <c r="G256" i="3"/>
  <c r="G255" i="3"/>
  <c r="G254" i="3"/>
  <c r="G253" i="3"/>
  <c r="G248" i="3"/>
  <c r="G247" i="3"/>
  <c r="G246" i="3"/>
  <c r="G245" i="3"/>
  <c r="G244" i="3"/>
  <c r="G243" i="3"/>
  <c r="G249" i="3" s="1"/>
  <c r="H242" i="3" s="1"/>
  <c r="G242" i="3"/>
  <c r="G237" i="3"/>
  <c r="G236" i="3"/>
  <c r="G235" i="3"/>
  <c r="G234" i="3"/>
  <c r="G233" i="3"/>
  <c r="G232" i="3"/>
  <c r="G238" i="3" s="1"/>
  <c r="H231" i="3" s="1"/>
  <c r="D37" i="26" s="1"/>
  <c r="J231" i="3"/>
  <c r="F37" i="26" s="1"/>
  <c r="G37" i="26" s="1"/>
  <c r="G231" i="3"/>
  <c r="G226" i="3"/>
  <c r="G225" i="3"/>
  <c r="G224" i="3"/>
  <c r="G223" i="3"/>
  <c r="G222" i="3"/>
  <c r="G221" i="3"/>
  <c r="G227" i="3" s="1"/>
  <c r="H220" i="3" s="1"/>
  <c r="G220" i="3"/>
  <c r="G215" i="3"/>
  <c r="G214" i="3"/>
  <c r="G213" i="3"/>
  <c r="G212" i="3"/>
  <c r="G211" i="3"/>
  <c r="G210" i="3"/>
  <c r="G209" i="3"/>
  <c r="G216" i="3" s="1"/>
  <c r="H209" i="3" s="1"/>
  <c r="G204" i="3"/>
  <c r="G203" i="3"/>
  <c r="G202" i="3"/>
  <c r="G201" i="3"/>
  <c r="G200" i="3"/>
  <c r="G199" i="3"/>
  <c r="G198" i="3"/>
  <c r="G205" i="3" s="1"/>
  <c r="H198" i="3" s="1"/>
  <c r="B198" i="3"/>
  <c r="G193" i="3"/>
  <c r="G192" i="3"/>
  <c r="G191" i="3"/>
  <c r="G190" i="3"/>
  <c r="G189" i="3"/>
  <c r="G188" i="3"/>
  <c r="G187" i="3"/>
  <c r="G194" i="3" s="1"/>
  <c r="H187" i="3" s="1"/>
  <c r="B187" i="3"/>
  <c r="A187" i="3"/>
  <c r="G182" i="3"/>
  <c r="G181" i="3"/>
  <c r="G180" i="3"/>
  <c r="G179" i="3"/>
  <c r="G178" i="3"/>
  <c r="G177" i="3"/>
  <c r="G176" i="3"/>
  <c r="G183" i="3" s="1"/>
  <c r="H176" i="3" s="1"/>
  <c r="B176" i="3"/>
  <c r="A176" i="3"/>
  <c r="G172" i="3"/>
  <c r="H165" i="3" s="1"/>
  <c r="G171" i="3"/>
  <c r="G170" i="3"/>
  <c r="G169" i="3"/>
  <c r="G168" i="3"/>
  <c r="G167" i="3"/>
  <c r="G166" i="3"/>
  <c r="G165" i="3"/>
  <c r="A165" i="3"/>
  <c r="G160" i="3"/>
  <c r="G161" i="3" s="1"/>
  <c r="H154" i="3" s="1"/>
  <c r="G159" i="3"/>
  <c r="G158" i="3"/>
  <c r="G157" i="3"/>
  <c r="G156" i="3"/>
  <c r="G155" i="3"/>
  <c r="G154" i="3"/>
  <c r="A154" i="3"/>
  <c r="G149" i="3"/>
  <c r="G148" i="3"/>
  <c r="G150" i="3" s="1"/>
  <c r="H143" i="3" s="1"/>
  <c r="G147" i="3"/>
  <c r="G146" i="3"/>
  <c r="G145" i="3"/>
  <c r="G144" i="3"/>
  <c r="G143" i="3"/>
  <c r="B143" i="3"/>
  <c r="A143" i="3"/>
  <c r="G138" i="3"/>
  <c r="G137" i="3"/>
  <c r="G136" i="3"/>
  <c r="G139" i="3" s="1"/>
  <c r="H132" i="3" s="1"/>
  <c r="G135" i="3"/>
  <c r="G134" i="3"/>
  <c r="G133" i="3"/>
  <c r="G132" i="3"/>
  <c r="B132" i="3"/>
  <c r="G127" i="3"/>
  <c r="G126" i="3"/>
  <c r="G125" i="3"/>
  <c r="G124" i="3"/>
  <c r="G128" i="3" s="1"/>
  <c r="H121" i="3" s="1"/>
  <c r="G123" i="3"/>
  <c r="G122" i="3"/>
  <c r="G121" i="3"/>
  <c r="G116" i="3"/>
  <c r="G115" i="3"/>
  <c r="G114" i="3"/>
  <c r="G113" i="3"/>
  <c r="G112" i="3"/>
  <c r="G117" i="3" s="1"/>
  <c r="H110" i="3" s="1"/>
  <c r="G111" i="3"/>
  <c r="G110" i="3"/>
  <c r="G105" i="3"/>
  <c r="G104" i="3"/>
  <c r="G103" i="3"/>
  <c r="G102" i="3"/>
  <c r="G101" i="3"/>
  <c r="G100" i="3"/>
  <c r="G106" i="3" s="1"/>
  <c r="H99" i="3" s="1"/>
  <c r="G99" i="3"/>
  <c r="A99" i="3"/>
  <c r="G94" i="3"/>
  <c r="G93" i="3"/>
  <c r="G92" i="3"/>
  <c r="G91" i="3"/>
  <c r="G90" i="3"/>
  <c r="G89" i="3"/>
  <c r="G95" i="3" s="1"/>
  <c r="H88" i="3" s="1"/>
  <c r="G88" i="3"/>
  <c r="G83" i="3"/>
  <c r="G82" i="3"/>
  <c r="G81" i="3"/>
  <c r="G80" i="3"/>
  <c r="G79" i="3"/>
  <c r="G78" i="3"/>
  <c r="G84" i="3" s="1"/>
  <c r="H77" i="3" s="1"/>
  <c r="D19" i="26" s="1"/>
  <c r="J77" i="3"/>
  <c r="F19" i="26" s="1"/>
  <c r="G19" i="26" s="1"/>
  <c r="G77" i="3"/>
  <c r="G72" i="3"/>
  <c r="G71" i="3"/>
  <c r="G70" i="3"/>
  <c r="G69" i="3"/>
  <c r="G68" i="3"/>
  <c r="G67" i="3"/>
  <c r="G66" i="3"/>
  <c r="G61" i="3"/>
  <c r="G60" i="3"/>
  <c r="G59" i="3"/>
  <c r="G58" i="3"/>
  <c r="G57" i="3"/>
  <c r="G56" i="3"/>
  <c r="G55" i="3"/>
  <c r="G50" i="3"/>
  <c r="G49" i="3"/>
  <c r="G48" i="3"/>
  <c r="G47" i="3"/>
  <c r="G46" i="3"/>
  <c r="G45" i="3"/>
  <c r="G44" i="3"/>
  <c r="G39" i="3"/>
  <c r="G38" i="3"/>
  <c r="G37" i="3"/>
  <c r="G36" i="3"/>
  <c r="G35" i="3"/>
  <c r="G34" i="3"/>
  <c r="G33" i="3"/>
  <c r="G23" i="3"/>
  <c r="G22" i="3"/>
  <c r="G18" i="3"/>
  <c r="H11" i="3" s="1"/>
  <c r="J11" i="3" s="1"/>
  <c r="K11" i="3" s="1"/>
  <c r="A7" i="3"/>
  <c r="A6"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23" i="21" s="1"/>
  <c r="D101" i="25" s="1"/>
  <c r="F82" i="25" s="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53" i="21"/>
  <c r="B52" i="21"/>
  <c r="B51" i="21"/>
  <c r="B50" i="21"/>
  <c r="B49" i="21"/>
  <c r="B48" i="21"/>
  <c r="B47" i="21"/>
  <c r="B46" i="21"/>
  <c r="B45" i="21"/>
  <c r="B44" i="21"/>
  <c r="B43" i="21"/>
  <c r="B42" i="21"/>
  <c r="B41" i="21"/>
  <c r="B40" i="21"/>
  <c r="B39" i="21"/>
  <c r="B38" i="21"/>
  <c r="B37" i="21"/>
  <c r="B36" i="21"/>
  <c r="B35" i="21"/>
  <c r="J204" i="16"/>
  <c r="J202" i="16"/>
  <c r="J200" i="16"/>
  <c r="J198" i="16"/>
  <c r="K192" i="16"/>
  <c r="K202" i="29" s="1"/>
  <c r="B192" i="16"/>
  <c r="J184" i="16"/>
  <c r="J182" i="16"/>
  <c r="J180" i="16"/>
  <c r="J178" i="16"/>
  <c r="K172" i="16"/>
  <c r="K181" i="29" s="1"/>
  <c r="J163" i="16"/>
  <c r="J161" i="16"/>
  <c r="J159" i="16"/>
  <c r="J157" i="16"/>
  <c r="K151" i="16"/>
  <c r="K159" i="29" s="1"/>
  <c r="B151" i="16"/>
  <c r="J143" i="16"/>
  <c r="J141" i="16"/>
  <c r="J139" i="16"/>
  <c r="J137" i="16"/>
  <c r="K131" i="16"/>
  <c r="B131" i="16"/>
  <c r="J123" i="16"/>
  <c r="J121" i="16"/>
  <c r="J119" i="16"/>
  <c r="J117" i="16"/>
  <c r="K111" i="16"/>
  <c r="K117" i="29" s="1"/>
  <c r="B111" i="16"/>
  <c r="J103" i="16"/>
  <c r="J101" i="16"/>
  <c r="J99" i="16"/>
  <c r="J97" i="16"/>
  <c r="K91" i="16"/>
  <c r="B91" i="16"/>
  <c r="J83" i="16"/>
  <c r="J81" i="16"/>
  <c r="J79" i="16"/>
  <c r="J77" i="16"/>
  <c r="K71" i="16"/>
  <c r="K75" i="29" s="1"/>
  <c r="B71" i="16"/>
  <c r="J63" i="16"/>
  <c r="J61" i="16"/>
  <c r="J59" i="16"/>
  <c r="J57" i="16"/>
  <c r="K51" i="16"/>
  <c r="B51" i="16"/>
  <c r="J43" i="16"/>
  <c r="J41" i="16"/>
  <c r="J39" i="16"/>
  <c r="J37" i="16"/>
  <c r="K31" i="16"/>
  <c r="K33" i="29" s="1"/>
  <c r="B31" i="16"/>
  <c r="J23" i="16"/>
  <c r="J21" i="16"/>
  <c r="J17" i="16"/>
  <c r="K11" i="16"/>
  <c r="K12" i="29" s="1"/>
  <c r="A9" i="16"/>
  <c r="A8" i="16"/>
  <c r="A8" i="25"/>
  <c r="A6" i="25"/>
  <c r="T20" i="8"/>
  <c r="D193" i="16" s="1"/>
  <c r="S20" i="8"/>
  <c r="R20" i="8"/>
  <c r="S19" i="8"/>
  <c r="T19" i="8" s="1"/>
  <c r="D173" i="16" s="1"/>
  <c r="R19" i="8"/>
  <c r="S18" i="8"/>
  <c r="T18" i="8" s="1"/>
  <c r="D152" i="16" s="1"/>
  <c r="R18" i="8"/>
  <c r="A18" i="8"/>
  <c r="S17" i="8"/>
  <c r="T17" i="8" s="1"/>
  <c r="D132" i="16" s="1"/>
  <c r="R17" i="8"/>
  <c r="S16" i="8"/>
  <c r="T16" i="8" s="1"/>
  <c r="D112" i="16" s="1"/>
  <c r="R16" i="8"/>
  <c r="S15" i="8"/>
  <c r="T15" i="8" s="1"/>
  <c r="D92" i="16" s="1"/>
  <c r="R15" i="8"/>
  <c r="A15" i="8"/>
  <c r="S14" i="8"/>
  <c r="T14" i="8" s="1"/>
  <c r="D72" i="16" s="1"/>
  <c r="R14" i="8"/>
  <c r="A14" i="8"/>
  <c r="T13" i="8"/>
  <c r="D52" i="16" s="1"/>
  <c r="S13" i="8"/>
  <c r="R13" i="8"/>
  <c r="S12" i="8"/>
  <c r="T12" i="8" s="1"/>
  <c r="D32" i="16" s="1"/>
  <c r="S11" i="8"/>
  <c r="T11" i="8" s="1"/>
  <c r="D12" i="16" s="1"/>
  <c r="R11" i="8"/>
  <c r="A11" i="8"/>
  <c r="A7" i="8"/>
  <c r="A6" i="8"/>
  <c r="E39" i="22"/>
  <c r="D39" i="22"/>
  <c r="E38" i="22"/>
  <c r="D38" i="22"/>
  <c r="D46" i="1" s="1"/>
  <c r="E37" i="22"/>
  <c r="D37" i="22"/>
  <c r="B47" i="26" s="1"/>
  <c r="C37" i="22"/>
  <c r="A37" i="22"/>
  <c r="A20" i="8" s="1"/>
  <c r="E36" i="22"/>
  <c r="D36" i="22"/>
  <c r="E35" i="22"/>
  <c r="D35" i="22"/>
  <c r="B44" i="26" s="1"/>
  <c r="E34" i="22"/>
  <c r="D34" i="22"/>
  <c r="B275" i="3" s="1"/>
  <c r="C34" i="22"/>
  <c r="A34" i="22"/>
  <c r="E33" i="22"/>
  <c r="D33" i="22"/>
  <c r="D39" i="1" s="1"/>
  <c r="E32" i="22"/>
  <c r="D32" i="22"/>
  <c r="D38" i="1" s="1"/>
  <c r="E31" i="22"/>
  <c r="D31" i="22"/>
  <c r="B39" i="26" s="1"/>
  <c r="C31" i="22"/>
  <c r="A31" i="22"/>
  <c r="B158" i="29" s="1"/>
  <c r="E30" i="22"/>
  <c r="D30" i="22"/>
  <c r="B231" i="3" s="1"/>
  <c r="E29" i="22"/>
  <c r="D29" i="22"/>
  <c r="B220" i="3" s="1"/>
  <c r="E28" i="22"/>
  <c r="D28" i="22"/>
  <c r="C28" i="22"/>
  <c r="A28" i="22"/>
  <c r="A17" i="8" s="1"/>
  <c r="E27" i="22"/>
  <c r="D27" i="22"/>
  <c r="D31" i="1" s="1"/>
  <c r="E26" i="22"/>
  <c r="D26" i="22"/>
  <c r="E25" i="22"/>
  <c r="D25" i="22"/>
  <c r="B31" i="26" s="1"/>
  <c r="C25" i="22"/>
  <c r="A25" i="22"/>
  <c r="A198" i="3" s="1"/>
  <c r="E24" i="22"/>
  <c r="D24" i="22"/>
  <c r="B29" i="26" s="1"/>
  <c r="E23" i="22"/>
  <c r="D23" i="22"/>
  <c r="D26" i="1" s="1"/>
  <c r="E22" i="22"/>
  <c r="D22" i="22"/>
  <c r="D25" i="1" s="1"/>
  <c r="C22" i="22"/>
  <c r="A22" i="22"/>
  <c r="E21" i="22"/>
  <c r="D21" i="22"/>
  <c r="B25" i="26" s="1"/>
  <c r="E20" i="22"/>
  <c r="D20" i="22"/>
  <c r="B121" i="3" s="1"/>
  <c r="E19" i="22"/>
  <c r="D19" i="22"/>
  <c r="B23" i="26" s="1"/>
  <c r="C19" i="22"/>
  <c r="A19" i="22"/>
  <c r="A110" i="3" s="1"/>
  <c r="E18" i="22"/>
  <c r="D18" i="22"/>
  <c r="E17" i="22"/>
  <c r="D17" i="22"/>
  <c r="D18" i="1" s="1"/>
  <c r="E16" i="22"/>
  <c r="D16" i="22"/>
  <c r="C16" i="22"/>
  <c r="A16" i="22"/>
  <c r="A13" i="8" s="1"/>
  <c r="E15" i="22"/>
  <c r="D15" i="22"/>
  <c r="B55" i="3" s="1"/>
  <c r="E14" i="22"/>
  <c r="D14" i="22"/>
  <c r="D14" i="1" s="1"/>
  <c r="E13" i="22"/>
  <c r="D13" i="22"/>
  <c r="C13" i="22"/>
  <c r="A13" i="22"/>
  <c r="E12" i="22"/>
  <c r="D12" i="22"/>
  <c r="B13" i="26" s="1"/>
  <c r="E11" i="22"/>
  <c r="D11" i="22"/>
  <c r="E10" i="22"/>
  <c r="D10" i="22"/>
  <c r="C10" i="22"/>
  <c r="A10" i="22"/>
  <c r="A7" i="22"/>
  <c r="A6" i="22"/>
  <c r="A7" i="20"/>
  <c r="A6" i="20"/>
  <c r="A6" i="23"/>
  <c r="A8" i="34"/>
  <c r="A6" i="34"/>
  <c r="S40" i="24"/>
  <c r="R40" i="24"/>
  <c r="S39" i="24"/>
  <c r="R39" i="24"/>
  <c r="S38" i="24"/>
  <c r="R38" i="24"/>
  <c r="S37" i="24"/>
  <c r="R37" i="24"/>
  <c r="S36" i="24"/>
  <c r="R36" i="24"/>
  <c r="S35" i="24"/>
  <c r="R35" i="24"/>
  <c r="S34" i="24"/>
  <c r="R34" i="24"/>
  <c r="S33" i="24"/>
  <c r="R33" i="24"/>
  <c r="S32" i="24"/>
  <c r="R32" i="24"/>
  <c r="S31" i="24"/>
  <c r="R31" i="24"/>
  <c r="S30" i="24"/>
  <c r="R30" i="24"/>
  <c r="S29" i="24"/>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A7" i="24"/>
  <c r="A6" i="24"/>
  <c r="S41" i="24" l="1"/>
  <c r="S42" i="24" s="1"/>
  <c r="D28" i="26"/>
  <c r="J154" i="3"/>
  <c r="D35" i="26"/>
  <c r="J209" i="3"/>
  <c r="D36" i="26"/>
  <c r="J220" i="3"/>
  <c r="D47" i="26"/>
  <c r="J308" i="3"/>
  <c r="D23" i="26"/>
  <c r="J110" i="3"/>
  <c r="D32" i="26"/>
  <c r="J187" i="3"/>
  <c r="B209" i="3"/>
  <c r="D33" i="1"/>
  <c r="B35" i="26"/>
  <c r="G293" i="3"/>
  <c r="H286" i="3" s="1"/>
  <c r="J275" i="3"/>
  <c r="D43" i="26"/>
  <c r="D27" i="26"/>
  <c r="J143" i="3"/>
  <c r="J297" i="3"/>
  <c r="D45" i="26"/>
  <c r="D25" i="26"/>
  <c r="J132" i="3"/>
  <c r="B146" i="21"/>
  <c r="D124" i="25" s="1"/>
  <c r="F105" i="25" s="1"/>
  <c r="B100" i="21"/>
  <c r="D78" i="25" s="1"/>
  <c r="F59" i="25" s="1"/>
  <c r="D39" i="26"/>
  <c r="J242" i="3"/>
  <c r="D29" i="26"/>
  <c r="J165" i="3"/>
  <c r="A33" i="3"/>
  <c r="A55" i="3"/>
  <c r="A44" i="3"/>
  <c r="B32" i="29"/>
  <c r="A15" i="26"/>
  <c r="A12" i="8"/>
  <c r="D19" i="1"/>
  <c r="B21" i="26"/>
  <c r="B99" i="3"/>
  <c r="B28" i="26"/>
  <c r="B154" i="3"/>
  <c r="A19" i="8"/>
  <c r="A286" i="3"/>
  <c r="B41" i="1"/>
  <c r="B180" i="29"/>
  <c r="A297" i="3"/>
  <c r="A43" i="26"/>
  <c r="B172" i="16"/>
  <c r="A275" i="3"/>
  <c r="D47" i="1"/>
  <c r="B49" i="26"/>
  <c r="B330" i="3"/>
  <c r="D41" i="26"/>
  <c r="J264" i="3"/>
  <c r="J99" i="3"/>
  <c r="D21" i="26"/>
  <c r="D31" i="26"/>
  <c r="J176" i="3"/>
  <c r="J121" i="3"/>
  <c r="D24" i="26"/>
  <c r="K231" i="3"/>
  <c r="D48" i="26"/>
  <c r="J319" i="3"/>
  <c r="J198" i="3"/>
  <c r="D33" i="26"/>
  <c r="G260" i="3"/>
  <c r="H253" i="3" s="1"/>
  <c r="K77" i="3"/>
  <c r="J330" i="3"/>
  <c r="D49" i="26"/>
  <c r="D20" i="26"/>
  <c r="J88" i="3"/>
  <c r="A264" i="3"/>
  <c r="D13" i="1"/>
  <c r="B33" i="3"/>
  <c r="B165" i="3"/>
  <c r="A132" i="3"/>
  <c r="B110" i="3"/>
  <c r="A242" i="3"/>
  <c r="B253" i="3"/>
  <c r="B74" i="29"/>
  <c r="B43" i="26"/>
  <c r="A121" i="3"/>
  <c r="B286" i="3"/>
  <c r="B11" i="16"/>
  <c r="A22" i="3"/>
  <c r="A11" i="3"/>
  <c r="B11" i="26"/>
  <c r="B11" i="3"/>
  <c r="A16" i="8"/>
  <c r="A88" i="3"/>
  <c r="G29" i="3"/>
  <c r="B88" i="3"/>
  <c r="A231" i="3"/>
  <c r="B242" i="3"/>
  <c r="A23" i="26"/>
  <c r="A31" i="26"/>
  <c r="A39" i="26"/>
  <c r="B41" i="26"/>
  <c r="A47" i="26"/>
  <c r="B10" i="1"/>
  <c r="B33" i="1"/>
  <c r="B12" i="26"/>
  <c r="B22" i="3"/>
  <c r="A220" i="3"/>
  <c r="B20" i="26"/>
  <c r="B36" i="26"/>
  <c r="B116" i="29"/>
  <c r="B16" i="26"/>
  <c r="B44" i="3"/>
  <c r="A253" i="3"/>
  <c r="A209" i="3"/>
  <c r="D11" i="1"/>
  <c r="B17" i="26"/>
  <c r="D15" i="1"/>
  <c r="G73" i="3"/>
  <c r="H66" i="3" s="1"/>
  <c r="D17" i="26" s="1"/>
  <c r="G62" i="3"/>
  <c r="H55" i="3" s="1"/>
  <c r="J55" i="3" s="1"/>
  <c r="G51" i="3"/>
  <c r="H44" i="3" s="1"/>
  <c r="J44" i="3" s="1"/>
  <c r="K44" i="3" s="1"/>
  <c r="G40" i="3"/>
  <c r="H33" i="3" s="1"/>
  <c r="J33" i="3" s="1"/>
  <c r="K33" i="3" s="1"/>
  <c r="H22" i="3"/>
  <c r="J22" i="3" s="1"/>
  <c r="K22" i="3" s="1"/>
  <c r="F11" i="26"/>
  <c r="G11" i="26" s="1"/>
  <c r="B77" i="21"/>
  <c r="D55" i="25" s="1"/>
  <c r="F36" i="25" s="1"/>
  <c r="B54" i="21"/>
  <c r="D32" i="25" s="1"/>
  <c r="F13" i="25" s="1"/>
  <c r="B15" i="26"/>
  <c r="D10" i="1"/>
  <c r="K330" i="3" l="1"/>
  <c r="F49" i="26"/>
  <c r="G49" i="26" s="1"/>
  <c r="K198" i="3"/>
  <c r="F33" i="26"/>
  <c r="G33" i="26" s="1"/>
  <c r="K319" i="3"/>
  <c r="F48" i="26"/>
  <c r="G48" i="26" s="1"/>
  <c r="K297" i="3"/>
  <c r="F45" i="26"/>
  <c r="G45" i="26" s="1"/>
  <c r="F27" i="26"/>
  <c r="G27" i="26" s="1"/>
  <c r="K143" i="3"/>
  <c r="K220" i="3"/>
  <c r="F36" i="26"/>
  <c r="G36" i="26" s="1"/>
  <c r="D40" i="26"/>
  <c r="J253" i="3"/>
  <c r="K264" i="3"/>
  <c r="F41" i="26"/>
  <c r="G41" i="26" s="1"/>
  <c r="F32" i="26"/>
  <c r="G32" i="26" s="1"/>
  <c r="K187" i="3"/>
  <c r="K132" i="3"/>
  <c r="F25" i="26"/>
  <c r="G25" i="26" s="1"/>
  <c r="K308" i="3"/>
  <c r="F47" i="26"/>
  <c r="G47" i="26" s="1"/>
  <c r="G50" i="26" s="1"/>
  <c r="H47" i="26" s="1"/>
  <c r="K203" i="29" s="1"/>
  <c r="K121" i="3"/>
  <c r="F24" i="26"/>
  <c r="G24" i="26" s="1"/>
  <c r="K209" i="3"/>
  <c r="F35" i="26"/>
  <c r="G35" i="26" s="1"/>
  <c r="G38" i="26" s="1"/>
  <c r="H35" i="26" s="1"/>
  <c r="K139" i="29" s="1"/>
  <c r="K99" i="3"/>
  <c r="F21" i="26"/>
  <c r="G21" i="26" s="1"/>
  <c r="K110" i="3"/>
  <c r="F23" i="26"/>
  <c r="G23" i="26" s="1"/>
  <c r="K176" i="3"/>
  <c r="F31" i="26"/>
  <c r="G31" i="26" s="1"/>
  <c r="G34" i="26" s="1"/>
  <c r="H31" i="26" s="1"/>
  <c r="K118" i="29" s="1"/>
  <c r="K165" i="3"/>
  <c r="F29" i="26"/>
  <c r="G29" i="26" s="1"/>
  <c r="K275" i="3"/>
  <c r="F43" i="26"/>
  <c r="G43" i="26" s="1"/>
  <c r="F20" i="26"/>
  <c r="G20" i="26" s="1"/>
  <c r="K88" i="3"/>
  <c r="D44" i="26"/>
  <c r="J286" i="3"/>
  <c r="K154" i="3"/>
  <c r="F28" i="26"/>
  <c r="G28" i="26" s="1"/>
  <c r="K242" i="3"/>
  <c r="F39" i="26"/>
  <c r="G39" i="26" s="1"/>
  <c r="J66" i="3"/>
  <c r="F17" i="26" s="1"/>
  <c r="G17" i="26" s="1"/>
  <c r="D16" i="26"/>
  <c r="K55" i="3"/>
  <c r="F16" i="26"/>
  <c r="G16" i="26" s="1"/>
  <c r="D15" i="26"/>
  <c r="F15" i="26"/>
  <c r="G15" i="26" s="1"/>
  <c r="D13" i="26"/>
  <c r="F13" i="26" s="1"/>
  <c r="G13" i="26" s="1"/>
  <c r="D12" i="26"/>
  <c r="F12" i="26" s="1"/>
  <c r="G12" i="26" s="1"/>
  <c r="G22" i="26" l="1"/>
  <c r="H19" i="26" s="1"/>
  <c r="K55" i="29" s="1"/>
  <c r="G30" i="26"/>
  <c r="H27" i="26" s="1"/>
  <c r="K97" i="29" s="1"/>
  <c r="K286" i="3"/>
  <c r="F44" i="26"/>
  <c r="G44" i="26" s="1"/>
  <c r="G46" i="26"/>
  <c r="H43" i="26" s="1"/>
  <c r="K182" i="29" s="1"/>
  <c r="K253" i="3"/>
  <c r="F40" i="26"/>
  <c r="G40" i="26" s="1"/>
  <c r="G42" i="26"/>
  <c r="H39" i="26" s="1"/>
  <c r="K160" i="29" s="1"/>
  <c r="G26" i="26"/>
  <c r="H23" i="26" s="1"/>
  <c r="K76" i="29" s="1"/>
  <c r="K66" i="3"/>
  <c r="G18" i="26"/>
  <c r="H15" i="26" s="1"/>
  <c r="K34" i="29" s="1"/>
  <c r="G14" i="26"/>
  <c r="H11" i="26" l="1"/>
  <c r="K13" i="29" s="1"/>
</calcChain>
</file>

<file path=xl/sharedStrings.xml><?xml version="1.0" encoding="utf-8"?>
<sst xmlns="http://schemas.openxmlformats.org/spreadsheetml/2006/main" count="2580" uniqueCount="557">
  <si>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</si>
  <si>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</si>
  <si>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</si>
  <si>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</si>
  <si>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</si>
  <si>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</si>
  <si>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</si>
  <si>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</si>
  <si>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</si>
  <si>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</si>
  <si>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</si>
  <si>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</si>
  <si>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</si>
  <si>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</si>
  <si>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</si>
  <si>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</si>
  <si>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</si>
  <si>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</si>
  <si>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</si>
  <si>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</si>
  <si>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</si>
  <si>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</si>
  <si>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</si>
  <si>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</si>
  <si>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</si>
  <si>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</si>
  <si>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</si>
  <si>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</si>
  <si>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</si>
  <si>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</si>
  <si>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</si>
  <si>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</si>
  <si>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</si>
  <si>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</si>
  <si>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</si>
  <si>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</si>
  <si>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</si>
  <si>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</si>
  <si>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</si>
  <si>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</si>
  <si>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</si>
  <si>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</si>
  <si>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</si>
  <si>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</si>
  <si>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</si>
  <si>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</si>
  <si>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</si>
  <si>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</si>
  <si>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</si>
  <si>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</si>
  <si>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</si>
  <si>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</si>
  <si>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</si>
  <si>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</si>
  <si>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</si>
  <si>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</si>
  <si>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</si>
  <si>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</si>
  <si>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</si>
  <si>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</si>
  <si>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</si>
  <si>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</si>
  <si>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</si>
  <si>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</si>
  <si>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</si>
  <si>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</si>
  <si>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Clasificación</t>
  </si>
  <si>
    <t>Descripción</t>
  </si>
  <si>
    <t xml:space="preserve"> Clasificación</t>
  </si>
  <si>
    <t>Causas</t>
  </si>
  <si>
    <t>Consecuencias</t>
  </si>
  <si>
    <t xml:space="preserve">Seleccione </t>
  </si>
  <si>
    <t>PRIORIZACION DE LA PROBABILIDAD
(Califique de 1 a 5 , de acuerdo con la tabla de criterios</t>
  </si>
  <si>
    <t>Nivel</t>
  </si>
  <si>
    <t>RIESGO</t>
  </si>
  <si>
    <t>Seleccione</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</si>
  <si>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</si>
  <si>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</si>
  <si>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</si>
  <si>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</si>
  <si>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</si>
  <si>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</si>
  <si>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</si>
  <si>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</si>
  <si>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</si>
  <si>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</si>
  <si>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</si>
  <si>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</si>
  <si>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</si>
  <si>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</si>
  <si>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</si>
  <si>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</si>
  <si>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</si>
  <si>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</si>
  <si>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</si>
  <si>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</si>
  <si>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</si>
  <si>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</si>
  <si>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</si>
  <si>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</si>
  <si>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</si>
  <si>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</si>
  <si>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</si>
  <si>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</si>
  <si>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</si>
  <si>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</si>
  <si>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</si>
  <si>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</si>
  <si>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</si>
  <si>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</si>
  <si>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</si>
  <si>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</si>
  <si>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</si>
  <si>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</si>
  <si>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</si>
  <si>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</si>
  <si>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</si>
  <si>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</si>
  <si>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</si>
  <si>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</si>
  <si>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</si>
  <si>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</si>
  <si>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</si>
  <si>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</si>
  <si>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</si>
  <si>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</si>
  <si>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</si>
  <si>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</si>
  <si>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</si>
  <si>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</si>
  <si>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</si>
  <si>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</si>
  <si>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</si>
  <si>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</si>
  <si>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</si>
  <si>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</si>
  <si>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</si>
  <si>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</si>
  <si>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</si>
  <si>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</si>
  <si>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</si>
  <si>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</si>
  <si>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</si>
  <si>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</si>
  <si>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</si>
  <si>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</si>
  <si>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</si>
  <si>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</si>
  <si>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</si>
  <si>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</si>
  <si>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</si>
  <si>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</si>
  <si>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</si>
  <si>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</si>
  <si>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</si>
  <si>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</si>
  <si>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</si>
  <si>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</si>
  <si>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</si>
  <si>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</si>
  <si>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</si>
  <si>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</si>
  <si>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</si>
  <si>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</si>
  <si>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</si>
  <si>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</si>
  <si>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</si>
  <si>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</si>
  <si>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</si>
  <si>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</si>
  <si>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</si>
  <si>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</si>
  <si>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</si>
  <si>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</si>
  <si>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</si>
  <si>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</si>
  <si>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</si>
  <si>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</si>
  <si>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</si>
  <si>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</si>
  <si>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</si>
  <si>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</si>
  <si>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</si>
  <si>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</si>
  <si>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</si>
  <si>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</si>
  <si>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</si>
  <si>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</si>
  <si>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</si>
  <si>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</si>
  <si>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</si>
  <si>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</si>
  <si>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</si>
  <si>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</si>
  <si>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</si>
  <si>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</si>
  <si>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</si>
  <si>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</si>
  <si>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</si>
  <si>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</si>
  <si>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</si>
  <si>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</si>
  <si>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</si>
  <si>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</si>
  <si>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</si>
  <si>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</si>
  <si>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</si>
  <si>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</si>
  <si>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</si>
  <si>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</si>
  <si>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</si>
  <si>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</si>
  <si>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CAUSA</t>
  </si>
  <si>
    <t>CALIFICACION DE LA EJECUCION DEL CONTROL</t>
  </si>
  <si>
    <t>SOLIDEZ INDIVIDUAL DEL CONTROL 
control Fuerte:100
Moderado:50
Débil:0</t>
  </si>
  <si>
    <t>SOLIDEZ DEL CONJUNTO DE CONTROLES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</si>
  <si>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</si>
  <si>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</si>
  <si>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</si>
  <si>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</si>
  <si>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</si>
  <si>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</si>
  <si>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</si>
  <si>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</si>
  <si>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</si>
  <si>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</si>
  <si>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</si>
  <si>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</si>
  <si>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</si>
  <si>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</si>
  <si>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</si>
  <si>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</si>
  <si>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</si>
  <si>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</si>
  <si>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</si>
  <si>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</si>
  <si>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</si>
  <si>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</si>
  <si>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</si>
  <si>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</si>
  <si>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</si>
  <si>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</si>
  <si>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</si>
  <si>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</si>
  <si>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</si>
  <si>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</si>
  <si>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</si>
  <si>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</si>
  <si>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</si>
  <si>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</si>
  <si>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</si>
  <si>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</si>
  <si>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</si>
  <si>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</si>
  <si>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</si>
  <si>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</si>
  <si>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</si>
  <si>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</si>
  <si>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</si>
  <si>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</si>
  <si>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</si>
  <si>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</si>
  <si>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</si>
  <si>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</si>
  <si>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</si>
  <si>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</si>
  <si>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</si>
  <si>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</si>
  <si>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</si>
  <si>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</si>
  <si>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</si>
  <si>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</si>
  <si>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</si>
  <si>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</si>
  <si>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</si>
  <si>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</si>
  <si>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</si>
  <si>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</si>
  <si>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</si>
  <si>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</si>
  <si>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</si>
  <si>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</si>
  <si>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</si>
  <si>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</si>
  <si>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</si>
  <si>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</si>
  <si>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</si>
  <si>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</si>
  <si>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</si>
  <si>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</si>
  <si>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</si>
  <si>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</si>
  <si>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</si>
  <si>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</si>
  <si>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</si>
  <si>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</si>
  <si>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</si>
  <si>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</si>
  <si>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</si>
  <si>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</si>
  <si>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</si>
  <si>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</si>
  <si>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</si>
  <si>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</si>
  <si>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</si>
  <si>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</si>
  <si>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</si>
  <si>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</si>
  <si>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</si>
  <si>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</si>
  <si>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</si>
  <si>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</si>
  <si>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</si>
  <si>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</si>
  <si>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</si>
  <si>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</si>
  <si>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</si>
  <si>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</si>
  <si>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</si>
  <si>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</si>
  <si>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</si>
  <si>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</si>
  <si>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</si>
  <si>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</si>
  <si>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</si>
  <si>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</si>
  <si>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</si>
  <si>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</si>
  <si>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</si>
  <si>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</si>
  <si>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</si>
  <si>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</si>
  <si>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</si>
  <si>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</si>
  <si>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</si>
  <si>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</si>
  <si>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</si>
  <si>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</si>
  <si>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</si>
  <si>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</si>
  <si>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</si>
  <si>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</si>
  <si>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</si>
  <si>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</si>
  <si>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</si>
  <si>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</si>
  <si>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</si>
  <si>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</si>
  <si>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</si>
  <si>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</si>
  <si>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</si>
  <si>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</si>
  <si>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</si>
  <si>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</si>
  <si>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</si>
  <si>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</si>
  <si>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</si>
  <si>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</si>
  <si>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</si>
  <si>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</si>
  <si>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</si>
  <si>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</si>
  <si>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r>
      <rPr>
        <b/>
        <sz val="10"/>
        <color theme="1"/>
        <rFont val="Arial"/>
        <family val="2"/>
      </rPr>
      <t>Versión:</t>
    </r>
    <r>
      <rPr>
        <sz val="10"/>
        <color theme="1"/>
        <rFont val="Arial"/>
        <family val="2"/>
      </rPr>
      <t xml:space="preserve"> 05</t>
    </r>
  </si>
  <si>
    <r>
      <rPr>
        <b/>
        <sz val="10"/>
        <color theme="1"/>
        <rFont val="Arial"/>
        <family val="2"/>
      </rPr>
      <t xml:space="preserve">Fecha:     </t>
    </r>
    <r>
      <rPr>
        <sz val="10"/>
        <color theme="1"/>
        <rFont val="Arial"/>
        <family val="2"/>
      </rPr>
      <t>21/02/2024</t>
    </r>
  </si>
  <si>
    <r>
      <rPr>
        <b/>
        <sz val="10"/>
        <color theme="1"/>
        <rFont val="Arial"/>
        <family val="2"/>
      </rPr>
      <t xml:space="preserve">Código:  </t>
    </r>
    <r>
      <rPr>
        <sz val="10"/>
        <color theme="1"/>
        <rFont val="Arial"/>
        <family val="2"/>
      </rPr>
      <t>FOR-13-PRO-SIG-05</t>
    </r>
  </si>
  <si>
    <r>
      <rPr>
        <b/>
        <sz val="10"/>
        <color theme="1"/>
        <rFont val="Arial"/>
        <family val="2"/>
      </rPr>
      <t xml:space="preserve">Página:  </t>
    </r>
    <r>
      <rPr>
        <sz val="10"/>
        <color theme="1"/>
        <rFont val="Arial"/>
        <family val="2"/>
      </rPr>
      <t xml:space="preserve"> 15 de 15</t>
    </r>
  </si>
  <si>
    <r>
      <t xml:space="preserve">FORMATO: </t>
    </r>
    <r>
      <rPr>
        <sz val="10"/>
        <color rgb="FF000000"/>
        <rFont val="Arial"/>
        <family val="2"/>
      </rPr>
      <t>MAPA Y PLAN DE TRATAMIENTO DE RIESGOS</t>
    </r>
    <r>
      <rPr>
        <b/>
        <sz val="10"/>
        <color rgb="FF000000"/>
        <rFont val="Arial"/>
        <family val="2"/>
      </rPr>
      <t xml:space="preserve">    </t>
    </r>
  </si>
  <si>
    <r>
      <t xml:space="preserve">FORMATO: </t>
    </r>
    <r>
      <rPr>
        <sz val="10"/>
        <color indexed="8"/>
        <rFont val="Arial"/>
        <family val="2"/>
      </rPr>
      <t>MAPA DE RIESGOS ADMINISTRATIVO</t>
    </r>
  </si>
  <si>
    <r>
      <rPr>
        <b/>
        <sz val="10"/>
        <color theme="1"/>
        <rFont val="Arial"/>
        <family val="2"/>
      </rPr>
      <t xml:space="preserve">Versión: </t>
    </r>
    <r>
      <rPr>
        <sz val="10"/>
        <color theme="1"/>
        <rFont val="Arial"/>
        <family val="2"/>
      </rPr>
      <t>05</t>
    </r>
  </si>
  <si>
    <r>
      <rPr>
        <b/>
        <sz val="10"/>
        <color theme="1"/>
        <rFont val="Arial"/>
        <family val="2"/>
      </rPr>
      <t>Fecha:</t>
    </r>
    <r>
      <rPr>
        <sz val="10"/>
        <color theme="1"/>
        <rFont val="Arial"/>
        <family val="2"/>
      </rPr>
      <t xml:space="preserve">   21/02/2024</t>
    </r>
  </si>
  <si>
    <r>
      <rPr>
        <b/>
        <sz val="10"/>
        <color theme="1"/>
        <rFont val="Arial"/>
        <family val="2"/>
      </rPr>
      <t xml:space="preserve">Página: </t>
    </r>
    <r>
      <rPr>
        <sz val="10"/>
        <color theme="1"/>
        <rFont val="Arial"/>
        <family val="2"/>
      </rPr>
      <t>14 de 15</t>
    </r>
  </si>
  <si>
    <r>
      <rPr>
        <b/>
        <sz val="10"/>
        <color rgb="FF000000"/>
        <rFont val="Arial"/>
        <family val="2"/>
      </rPr>
      <t>FORMATO:</t>
    </r>
    <r>
      <rPr>
        <sz val="10"/>
        <color indexed="8"/>
        <rFont val="Arial"/>
        <family val="2"/>
      </rPr>
      <t xml:space="preserve"> EVALUACION SOLIDEZ  DEL CONJUNTO DE CONTROLES</t>
    </r>
  </si>
  <si>
    <r>
      <rPr>
        <b/>
        <sz val="10"/>
        <color theme="1"/>
        <rFont val="Arial"/>
        <family val="2"/>
      </rPr>
      <t>Versión</t>
    </r>
    <r>
      <rPr>
        <sz val="10"/>
        <color theme="1"/>
        <rFont val="Arial"/>
        <family val="2"/>
      </rPr>
      <t>: 05</t>
    </r>
  </si>
  <si>
    <r>
      <rPr>
        <b/>
        <sz val="10"/>
        <color theme="1"/>
        <rFont val="Arial"/>
        <family val="2"/>
      </rPr>
      <t>Código:</t>
    </r>
    <r>
      <rPr>
        <sz val="10"/>
        <color theme="1"/>
        <rFont val="Arial"/>
        <family val="2"/>
      </rPr>
      <t xml:space="preserve">  FOR-13-PRO-SIG-05</t>
    </r>
  </si>
  <si>
    <r>
      <rPr>
        <b/>
        <sz val="10"/>
        <color theme="1"/>
        <rFont val="Arial"/>
        <family val="2"/>
      </rPr>
      <t xml:space="preserve">Página: </t>
    </r>
    <r>
      <rPr>
        <sz val="10"/>
        <color theme="1"/>
        <rFont val="Arial"/>
        <family val="2"/>
      </rPr>
      <t xml:space="preserve"> 13 de 15</t>
    </r>
  </si>
  <si>
    <r>
      <rPr>
        <b/>
        <sz val="10"/>
        <color theme="1"/>
        <rFont val="Arial"/>
        <family val="2"/>
      </rPr>
      <t>Fecha:</t>
    </r>
    <r>
      <rPr>
        <sz val="10"/>
        <color theme="1"/>
        <rFont val="Arial"/>
        <family val="2"/>
      </rPr>
      <t xml:space="preserve">    21/02/2024</t>
    </r>
  </si>
  <si>
    <r>
      <t>FORMATO:</t>
    </r>
    <r>
      <rPr>
        <sz val="10"/>
        <color rgb="FF000000"/>
        <rFont val="Arial"/>
        <family val="2"/>
      </rPr>
      <t xml:space="preserve"> EVALUACION DE CONTROLES</t>
    </r>
  </si>
  <si>
    <r>
      <rPr>
        <b/>
        <sz val="10"/>
        <color theme="1"/>
        <rFont val="Arial"/>
        <family val="2"/>
      </rPr>
      <t xml:space="preserve">Página: </t>
    </r>
    <r>
      <rPr>
        <sz val="10"/>
        <color theme="1"/>
        <rFont val="Arial"/>
        <family val="2"/>
      </rPr>
      <t>12 de 15</t>
    </r>
  </si>
  <si>
    <r>
      <rPr>
        <b/>
        <sz val="10"/>
        <color theme="1"/>
        <rFont val="Arial"/>
        <family val="2"/>
      </rPr>
      <t xml:space="preserve">Codigo:  </t>
    </r>
    <r>
      <rPr>
        <sz val="10"/>
        <color theme="1"/>
        <rFont val="Arial"/>
        <family val="2"/>
      </rPr>
      <t>FOR-13-PRO-SIG-05</t>
    </r>
  </si>
  <si>
    <r>
      <rPr>
        <b/>
        <sz val="10"/>
        <color theme="1"/>
        <rFont val="Arial"/>
        <family val="2"/>
      </rPr>
      <t xml:space="preserve">Fecha:   </t>
    </r>
    <r>
      <rPr>
        <sz val="10"/>
        <color theme="1"/>
        <rFont val="Arial"/>
        <family val="2"/>
      </rPr>
      <t>21/02/2024</t>
    </r>
  </si>
  <si>
    <r>
      <rPr>
        <b/>
        <sz val="10"/>
        <color theme="1"/>
        <rFont val="Arial"/>
        <family val="2"/>
      </rPr>
      <t xml:space="preserve">Página: </t>
    </r>
    <r>
      <rPr>
        <sz val="10"/>
        <color theme="1"/>
        <rFont val="Arial"/>
        <family val="2"/>
      </rPr>
      <t>11 de 15</t>
    </r>
  </si>
  <si>
    <r>
      <t>FORMATO:</t>
    </r>
    <r>
      <rPr>
        <sz val="11"/>
        <color rgb="FF000000"/>
        <rFont val="Arial"/>
        <family val="2"/>
      </rPr>
      <t xml:space="preserve"> DETERMINACION DEL IMPACTO RIESGOS DE CORRUPCION</t>
    </r>
  </si>
  <si>
    <r>
      <rPr>
        <b/>
        <sz val="10"/>
        <color theme="1"/>
        <rFont val="Arial"/>
        <family val="2"/>
      </rPr>
      <t xml:space="preserve">Página: </t>
    </r>
    <r>
      <rPr>
        <sz val="10"/>
        <color theme="1"/>
        <rFont val="Arial"/>
        <family val="2"/>
      </rPr>
      <t xml:space="preserve">  10 de 15</t>
    </r>
  </si>
  <si>
    <r>
      <rPr>
        <b/>
        <sz val="10"/>
        <color theme="1"/>
        <rFont val="Arial"/>
        <family val="2"/>
      </rPr>
      <t xml:space="preserve">Código:   </t>
    </r>
    <r>
      <rPr>
        <sz val="10"/>
        <color theme="1"/>
        <rFont val="Arial"/>
        <family val="2"/>
      </rPr>
      <t xml:space="preserve">FOR-13-PRO-SIG-05       </t>
    </r>
  </si>
  <si>
    <r>
      <t>FORMATO:</t>
    </r>
    <r>
      <rPr>
        <sz val="10"/>
        <color rgb="FF000000"/>
        <rFont val="Arial"/>
        <family val="2"/>
      </rPr>
      <t>DETERMINACION  DE LA PROBABILIDAD</t>
    </r>
  </si>
  <si>
    <r>
      <rPr>
        <b/>
        <sz val="10"/>
        <color theme="1"/>
        <rFont val="Arial"/>
        <family val="2"/>
      </rPr>
      <t xml:space="preserve">Código:  </t>
    </r>
    <r>
      <rPr>
        <sz val="10"/>
        <color theme="1"/>
        <rFont val="Arial"/>
        <family val="2"/>
      </rPr>
      <t xml:space="preserve">FOR-13-PRO-SIG-05                         </t>
    </r>
  </si>
  <si>
    <r>
      <rPr>
        <b/>
        <sz val="10"/>
        <color theme="1"/>
        <rFont val="Arial"/>
        <family val="2"/>
      </rPr>
      <t>Fecha</t>
    </r>
    <r>
      <rPr>
        <sz val="10"/>
        <color theme="1"/>
        <rFont val="Arial"/>
        <family val="2"/>
      </rPr>
      <t>:    21/02/2024</t>
    </r>
  </si>
  <si>
    <r>
      <rPr>
        <b/>
        <sz val="10"/>
        <color theme="1"/>
        <rFont val="Arial"/>
        <family val="2"/>
      </rPr>
      <t xml:space="preserve">Página:   </t>
    </r>
    <r>
      <rPr>
        <sz val="10"/>
        <color theme="1"/>
        <rFont val="Arial"/>
        <family val="2"/>
      </rPr>
      <t>8 de 15</t>
    </r>
  </si>
  <si>
    <r>
      <t xml:space="preserve">FORMATO: </t>
    </r>
    <r>
      <rPr>
        <sz val="10"/>
        <color rgb="FF000000"/>
        <rFont val="Arial"/>
        <family val="2"/>
      </rPr>
      <t xml:space="preserve">DESCRIPCION DEL RIESGO </t>
    </r>
  </si>
  <si>
    <r>
      <rPr>
        <b/>
        <sz val="10"/>
        <color theme="1"/>
        <rFont val="Arial"/>
        <family val="2"/>
      </rPr>
      <t>Página:</t>
    </r>
    <r>
      <rPr>
        <sz val="10"/>
        <color theme="1"/>
        <rFont val="Arial"/>
        <family val="2"/>
      </rPr>
      <t xml:space="preserve">  7 de 15</t>
    </r>
  </si>
  <si>
    <r>
      <t xml:space="preserve">FORMATO: </t>
    </r>
    <r>
      <rPr>
        <sz val="11"/>
        <color rgb="FF000000"/>
        <rFont val="Arial"/>
        <family val="2"/>
      </rPr>
      <t>IDENTIFICACION DE RIESGOS</t>
    </r>
  </si>
  <si>
    <r>
      <t>FORMATO:</t>
    </r>
    <r>
      <rPr>
        <sz val="10"/>
        <color rgb="FF000000"/>
        <rFont val="Arial"/>
        <family val="2"/>
      </rPr>
      <t xml:space="preserve"> MATRIZ DOFA</t>
    </r>
  </si>
  <si>
    <r>
      <rPr>
        <b/>
        <sz val="10"/>
        <color theme="1"/>
        <rFont val="Arial"/>
        <family val="2"/>
      </rPr>
      <t>Pagina:</t>
    </r>
    <r>
      <rPr>
        <sz val="10"/>
        <color theme="1"/>
        <rFont val="Arial"/>
        <family val="2"/>
      </rPr>
      <t xml:space="preserve">  5 de 15</t>
    </r>
  </si>
  <si>
    <r>
      <rPr>
        <b/>
        <sz val="10"/>
        <color theme="1"/>
        <rFont val="Arial"/>
        <family val="2"/>
      </rPr>
      <t>Fecha:</t>
    </r>
    <r>
      <rPr>
        <sz val="10"/>
        <color theme="1"/>
        <rFont val="Arial"/>
        <family val="2"/>
      </rPr>
      <t xml:space="preserve">     21/02/2024</t>
    </r>
  </si>
  <si>
    <r>
      <rPr>
        <b/>
        <sz val="10"/>
        <color theme="1"/>
        <rFont val="Arial"/>
        <family val="2"/>
      </rPr>
      <t>Código:</t>
    </r>
    <r>
      <rPr>
        <sz val="10"/>
        <color theme="1"/>
        <rFont val="Arial"/>
        <family val="2"/>
      </rPr>
      <t xml:space="preserve">   FOR-13-PRO-SIG-05</t>
    </r>
  </si>
  <si>
    <r>
      <t>FORMATO:</t>
    </r>
    <r>
      <rPr>
        <sz val="10"/>
        <color rgb="FF000000"/>
        <rFont val="Arial"/>
        <family val="2"/>
      </rPr>
      <t xml:space="preserve"> PRIORIZACIÓN DE CAUSAS DE  RIESGOS DE CORRUPCIÓN ASOCIADOS A TRÁMITES</t>
    </r>
  </si>
  <si>
    <r>
      <rPr>
        <b/>
        <sz val="10"/>
        <color theme="1"/>
        <rFont val="Arial"/>
        <family val="2"/>
      </rPr>
      <t xml:space="preserve">Código: </t>
    </r>
    <r>
      <rPr>
        <sz val="10"/>
        <color theme="1"/>
        <rFont val="Arial"/>
        <family val="2"/>
      </rPr>
      <t xml:space="preserve"> FOR-13-PRO-SIG-05                      </t>
    </r>
  </si>
  <si>
    <r>
      <rPr>
        <b/>
        <sz val="10"/>
        <color theme="1"/>
        <rFont val="Arial"/>
        <family val="2"/>
      </rPr>
      <t>Versión:</t>
    </r>
    <r>
      <rPr>
        <sz val="10"/>
        <color theme="1"/>
        <rFont val="Arial"/>
        <family val="2"/>
      </rPr>
      <t xml:space="preserve"> 5</t>
    </r>
  </si>
  <si>
    <r>
      <rPr>
        <b/>
        <sz val="10"/>
        <color theme="1"/>
        <rFont val="Arial"/>
        <family val="2"/>
      </rPr>
      <t xml:space="preserve">Fecha:    </t>
    </r>
    <r>
      <rPr>
        <sz val="10"/>
        <color theme="1"/>
        <rFont val="Arial"/>
        <family val="2"/>
      </rPr>
      <t>21/02/2024</t>
    </r>
  </si>
  <si>
    <r>
      <t xml:space="preserve">Página: </t>
    </r>
    <r>
      <rPr>
        <sz val="10"/>
        <color theme="1"/>
        <rFont val="Arial"/>
        <family val="2"/>
      </rPr>
      <t>4 de 15</t>
    </r>
  </si>
  <si>
    <r>
      <t xml:space="preserve">FORMATO: </t>
    </r>
    <r>
      <rPr>
        <sz val="10"/>
        <color rgb="FF000000"/>
        <rFont val="Arial"/>
        <family val="2"/>
      </rPr>
      <t>PRIORIZACION DE CAUSAS (Amenazas y Debilidades)</t>
    </r>
  </si>
  <si>
    <r>
      <t xml:space="preserve">Versión: </t>
    </r>
    <r>
      <rPr>
        <sz val="10"/>
        <color rgb="FF000000"/>
        <rFont val="Arial"/>
        <family val="2"/>
      </rPr>
      <t>05</t>
    </r>
  </si>
  <si>
    <r>
      <t xml:space="preserve">Código:  </t>
    </r>
    <r>
      <rPr>
        <sz val="10"/>
        <color rgb="FF000000"/>
        <rFont val="Arial"/>
        <family val="2"/>
      </rPr>
      <t>FOR-13-PRO-SIG-05</t>
    </r>
  </si>
  <si>
    <r>
      <t xml:space="preserve">Fecha:    </t>
    </r>
    <r>
      <rPr>
        <sz val="10"/>
        <color rgb="FF000000"/>
        <rFont val="Arial"/>
        <family val="2"/>
      </rPr>
      <t>21/02/2024</t>
    </r>
  </si>
  <si>
    <r>
      <t xml:space="preserve">Página:  </t>
    </r>
    <r>
      <rPr>
        <sz val="10"/>
        <color rgb="FF000000"/>
        <rFont val="Arial"/>
        <family val="2"/>
      </rPr>
      <t xml:space="preserve"> 3 de 15</t>
    </r>
  </si>
  <si>
    <r>
      <t xml:space="preserve">FORMATO: </t>
    </r>
    <r>
      <rPr>
        <sz val="10"/>
        <color rgb="FF000000"/>
        <rFont val="Arial"/>
        <family val="2"/>
      </rPr>
      <t>CONTEXTO ESTRATEGICO</t>
    </r>
  </si>
  <si>
    <r>
      <rPr>
        <b/>
        <sz val="10"/>
        <color theme="1"/>
        <rFont val="Arial"/>
        <family val="2"/>
      </rPr>
      <t xml:space="preserve">Página: </t>
    </r>
    <r>
      <rPr>
        <sz val="10"/>
        <color theme="1"/>
        <rFont val="Arial"/>
        <family val="2"/>
      </rPr>
      <t xml:space="preserve"> 2 de 15</t>
    </r>
  </si>
  <si>
    <r>
      <rPr>
        <b/>
        <sz val="10"/>
        <color theme="1"/>
        <rFont val="Arial"/>
        <family val="2"/>
      </rPr>
      <t xml:space="preserve">Página: </t>
    </r>
    <r>
      <rPr>
        <sz val="10"/>
        <color theme="1"/>
        <rFont val="Arial"/>
        <family val="2"/>
      </rPr>
      <t xml:space="preserve"> 1 de 15</t>
    </r>
  </si>
  <si>
    <r>
      <t xml:space="preserve">PROCESO: </t>
    </r>
    <r>
      <rPr>
        <sz val="10"/>
        <color rgb="FF000000"/>
        <rFont val="Arial"/>
        <family val="2"/>
      </rPr>
      <t xml:space="preserve"> SISTEMA INTEGRADO DE GESTIÓN Y MIPG</t>
    </r>
  </si>
  <si>
    <r>
      <t xml:space="preserve">PROCESO: </t>
    </r>
    <r>
      <rPr>
        <sz val="10"/>
        <color rgb="FF000000"/>
        <rFont val="Arial"/>
        <family val="2"/>
      </rPr>
      <t>SISTEMA INTEGRADO DE GÉSTION</t>
    </r>
    <r>
      <rPr>
        <b/>
        <sz val="10"/>
        <color indexed="8"/>
        <rFont val="Arial"/>
        <family val="2"/>
      </rPr>
      <t xml:space="preserve"> </t>
    </r>
    <r>
      <rPr>
        <sz val="10"/>
        <color rgb="FF000000"/>
        <rFont val="Arial"/>
        <family val="2"/>
      </rPr>
      <t>Y MIPG</t>
    </r>
  </si>
  <si>
    <r>
      <t xml:space="preserve">PROCESO: </t>
    </r>
    <r>
      <rPr>
        <sz val="11"/>
        <color rgb="FF000000"/>
        <rFont val="Arial"/>
        <family val="2"/>
      </rPr>
      <t>SISTEMA INTEGRADO DE GÉSTION</t>
    </r>
    <r>
      <rPr>
        <b/>
        <sz val="11"/>
        <color indexed="8"/>
        <rFont val="Arial"/>
        <family val="2"/>
      </rPr>
      <t xml:space="preserve"> </t>
    </r>
    <r>
      <rPr>
        <sz val="11"/>
        <color rgb="FF000000"/>
        <rFont val="Arial"/>
        <family val="2"/>
      </rPr>
      <t>Y MIPG</t>
    </r>
  </si>
  <si>
    <r>
      <t>PROCESO: S</t>
    </r>
    <r>
      <rPr>
        <sz val="11"/>
        <color rgb="FF000000"/>
        <rFont val="Arial"/>
        <family val="2"/>
      </rPr>
      <t>ISTEMA INTEGRADO DE GÉSTION</t>
    </r>
    <r>
      <rPr>
        <b/>
        <sz val="11"/>
        <color indexed="8"/>
        <rFont val="Arial"/>
        <family val="2"/>
      </rPr>
      <t xml:space="preserve"> </t>
    </r>
    <r>
      <rPr>
        <sz val="11"/>
        <color rgb="FF000000"/>
        <rFont val="Arial"/>
        <family val="2"/>
      </rPr>
      <t>Y MIPG</t>
    </r>
  </si>
  <si>
    <r>
      <rPr>
        <b/>
        <sz val="10"/>
        <color rgb="FF000000"/>
        <rFont val="Arial"/>
        <family val="2"/>
      </rPr>
      <t>PROCESO:</t>
    </r>
    <r>
      <rPr>
        <b/>
        <sz val="10"/>
        <color indexed="8"/>
        <rFont val="Arial"/>
        <family val="2"/>
      </rPr>
      <t xml:space="preserve"> </t>
    </r>
    <r>
      <rPr>
        <sz val="10"/>
        <color rgb="FF000000"/>
        <rFont val="Arial"/>
        <family val="2"/>
      </rPr>
      <t>SISTEMA INTEGRADO DE GÉSTION Y MIPG</t>
    </r>
  </si>
  <si>
    <r>
      <t xml:space="preserve">PROCESO: </t>
    </r>
    <r>
      <rPr>
        <sz val="10"/>
        <color rgb="FF000000"/>
        <rFont val="Arial"/>
        <family val="2"/>
      </rPr>
      <t>SISTEMA INTEGRADO DE GÉSTION</t>
    </r>
    <r>
      <rPr>
        <b/>
        <sz val="10"/>
        <color rgb="FF000000"/>
        <rFont val="Arial"/>
        <family val="2"/>
      </rPr>
      <t xml:space="preserve"> </t>
    </r>
    <r>
      <rPr>
        <sz val="10"/>
        <color rgb="FF000000"/>
        <rFont val="Arial"/>
        <family val="2"/>
      </rPr>
      <t>Y MIPG</t>
    </r>
  </si>
  <si>
    <r>
      <rPr>
        <b/>
        <sz val="10"/>
        <color rgb="FF000000"/>
        <rFont val="Arial"/>
        <family val="2"/>
      </rPr>
      <t>PROCESO:</t>
    </r>
    <r>
      <rPr>
        <sz val="10"/>
        <color indexed="8"/>
        <rFont val="Arial"/>
        <family val="2"/>
      </rPr>
      <t xml:space="preserve"> SISTEMA INTEGRADO DE GÉSTION</t>
    </r>
    <r>
      <rPr>
        <sz val="10"/>
        <color rgb="FF000000"/>
        <rFont val="Arial"/>
        <family val="2"/>
      </rPr>
      <t xml:space="preserve"> Y MIPG</t>
    </r>
  </si>
  <si>
    <r>
      <t>PROCESO:</t>
    </r>
    <r>
      <rPr>
        <sz val="10"/>
        <color rgb="FF000000"/>
        <rFont val="Arial"/>
        <family val="2"/>
      </rPr>
      <t xml:space="preserve"> SISTEMA INTEGRADO DE GÉSTION Y MIPG</t>
    </r>
  </si>
  <si>
    <t xml:space="preserve">PROCESO: Gestión de Hacienda Pública </t>
  </si>
  <si>
    <t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t>
  </si>
  <si>
    <t xml:space="preserve">Cambios de Gobierno </t>
  </si>
  <si>
    <t>Cambios legislativos de orden nacional, departamental y local</t>
  </si>
  <si>
    <t>Ataques ciberneticos a los sistemas de informacion por personas externas.</t>
  </si>
  <si>
    <t>Avances tecnologicos</t>
  </si>
  <si>
    <t>Disminucion de los ingresos de la poblacion qué afecta el recaudo.</t>
  </si>
  <si>
    <t>Declataroria de la Urgencia manifiesta, ambiental, economica y Social por Pandemias o catastófes nacionales</t>
  </si>
  <si>
    <t xml:space="preserve">Falta de información clara y debilidad en canales de acceso a la publicidad de las condiciones del trámite. </t>
  </si>
  <si>
    <t xml:space="preserve">Falta de controles de la gestión de trámites </t>
  </si>
  <si>
    <t>Alta rotación de personal  afectando la continuidad en los procesos.</t>
  </si>
  <si>
    <t>Falta  de inducción y capacitación para conocer adecuadamente las actividades propias del proceso</t>
  </si>
  <si>
    <t xml:space="preserve">Falta de ética profesional y compromiso en el desarrollo de las actividades del procesos </t>
  </si>
  <si>
    <t>Falta de digitalización de la totalidad de los expedientes que reposan en las diferentes direcciones.</t>
  </si>
  <si>
    <t>Baja capacidad de liderazgo</t>
  </si>
  <si>
    <t xml:space="preserve">Dificultad en el trabajo en equipo </t>
  </si>
  <si>
    <t>Dificultad en el acceso a las diferentes plataformas tecnologicas para nuestro desempeño en los procesos.</t>
  </si>
  <si>
    <t>Falta de integralidad en los modulos en los sistemas de información</t>
  </si>
  <si>
    <t>Falta de recursos para cumplir las metas de la entidad.</t>
  </si>
  <si>
    <t xml:space="preserve">Deficiencia en la comunicación interna de la alta dirección con la parte operativa y viceversa. </t>
  </si>
  <si>
    <t>Falta de personal de planta para asumir las responsabilidades en la operación y continuidad de los procesos.</t>
  </si>
  <si>
    <t>Falta de seguimiento y gestión al proceso de peticiones, quejas y reclamos y/o tramites de gestión de Hacienda Pública.</t>
  </si>
  <si>
    <t>Incumplimiento en la gestión del CLDO del Impuesto predial unificado dentro de los términos establecidos en el procedimiento PRO-GHP-05 FACTURACION  I.P.U para la actividad No. 11-12 y 13 (C.L.D.O)</t>
  </si>
  <si>
    <t xml:space="preserve">Desconocimiento del objetivo de los procesos que origina extralimitación de funciones. </t>
  </si>
  <si>
    <t>Aplicación inadecuada de las políticas de operación y carencia de controles en los procedimientos</t>
  </si>
  <si>
    <t>Deficiencia en la comunicación de los lineamientos emitidos de la secretaria para la aplicación en los procesos.</t>
  </si>
  <si>
    <t>Demoras en los Reporte de la información</t>
  </si>
  <si>
    <t>Declataroria de la Urgencia manifiesta, ambiental, economica y Social por Pandemias o catastrófes nacionales</t>
  </si>
  <si>
    <t>EXTER</t>
  </si>
  <si>
    <t>INTERNA</t>
  </si>
  <si>
    <t xml:space="preserve">Posibilidad de recibir o solicitar cualquier dadiva para omitir requisitos </t>
  </si>
  <si>
    <t>1. Alta rotación de personal  afectando la continuidad en los procesos.</t>
  </si>
  <si>
    <t xml:space="preserve">1. Módulo de predial, autoliquidador de industria y comercio, Módulo de constituciónde titulo, Módulo central de cuentas, Modulo de contabilidad, Módulo de Tesoreria, Módulo de deuda pública. </t>
  </si>
  <si>
    <t>2. Falta  de inducción y capacitación para conocer adecuadamente las actividades propias del proceso</t>
  </si>
  <si>
    <t>2. constante actualizacion y socializacion  de los cambios normativos (normograma)</t>
  </si>
  <si>
    <t xml:space="preserve">3. Falta de ética profesional y compromiso en el desarrollo de las actividades del procesos </t>
  </si>
  <si>
    <t xml:space="preserve">3. Plan de Acción secretaria de Hacienda </t>
  </si>
  <si>
    <t>4. Baja capacidad de liderazgo</t>
  </si>
  <si>
    <t>4.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acuaciones administrativas que adelanta el municipio de Ibagué</t>
  </si>
  <si>
    <t>5. Falta de integralidad en los módulos en los sistemas de información</t>
  </si>
  <si>
    <t xml:space="preserve">5. Recepción, trámite y pago de contratos en el periodo de confinamiento. </t>
  </si>
  <si>
    <t>6. Deficiencia en la comunicación interna de la alta dirección con la parte operativa y viceversa.</t>
  </si>
  <si>
    <t>6. Apoyo técnico por parte de la Dirección del Grupo de Informática</t>
  </si>
  <si>
    <t>7.Falta de personal de planta para asumir las responsabilidades en la operación y continuidad de los procesos.</t>
  </si>
  <si>
    <t>7) Se cuenta con una política integral desarrollada en el  Sistema Integrado de Gestión de la Alcaldía municipal de Ibagué -SIGAMI</t>
  </si>
  <si>
    <t>8. Declataroria de la Urgencia manifiesta, ambiental, economica y Social por Pandemias o catastrófes nacionales</t>
  </si>
  <si>
    <t xml:space="preserve">8) contamos con un plan institucional de Capacitación PIC </t>
  </si>
  <si>
    <t>9. Falta de seguimiento y gestión al proceso de peticiones, quejas y reclamos y/o tramites de gestión de Hacienda Pública.</t>
  </si>
  <si>
    <t>10) programa de inducción y reinducción</t>
  </si>
  <si>
    <t>10. Falta de controles de la gestión de trámites</t>
  </si>
  <si>
    <t xml:space="preserve"> </t>
  </si>
  <si>
    <t>11. Falta de digitalización de la totalidad de los expedientes que reposan en las diferentes direcciones.</t>
  </si>
  <si>
    <t>1) Lineamientos nacionales, departamentales y municipales de hacienda publica que incentivan el pago de impuesto,  según decreto 678 del 20 de mayo 2020</t>
  </si>
  <si>
    <t xml:space="preserve">D5. O2 La secretaria de Hacienda convocará a mesas de trabajo a  las TICS junto al comité de Riesgos, para definir un plan de integralidad en la operación de los modulos del proceso de Gestión de Hacienda pública. </t>
  </si>
  <si>
    <t xml:space="preserve">F1. O2 Solicitar apoyo técnico a la secretaria de las TICS para la integradilidad de los diferentes Modulos de la secretaria de Hacienda, como lo son: el Módulo de predial, autoliquidador de industria y comercio, Módulo de constituciónde titulo, Módulo central de cuentas, Modulo de contabilidad, Módulo de Tesoreria, Módulo de deuda pública. 2) Apoyo técnico en las herramientas de las TICS </t>
  </si>
  <si>
    <t xml:space="preserve">2) Apoyo técnico en las herramientas de las TICS </t>
  </si>
  <si>
    <t>D8. O1 Cumplir con los lineamientos nacionales se adoptará las medidas necesarias para darle aplicabilidad al decreto 678 del 20 de mayo 2020 de acuerdo a la declataroria de la Urgencia manifiesta, ambiental, economica y Social por Pandemias o catastrófes nacionales y acogiendonos a los lineamientos nacionales, departamentales y municipales de hacienda publica que incentivan el pago de impuesto.</t>
  </si>
  <si>
    <t>F2. O5 Realizar una constante actualizacion y socializacion  de los cambios normativos (normograma) de la secretaria de Hacienda para su correcta aplicabilidad.</t>
  </si>
  <si>
    <t xml:space="preserve">3) Contamos con 4 certificaciones de sistema de Gestión en la Alcaldía </t>
  </si>
  <si>
    <t>D6. O4 Incentivar en la secretaria de Hacienda la realización de los comites técnicos de forma periodica que faciliten la comunicación del nivel directivo y el nivel operativo y viceversa</t>
  </si>
  <si>
    <t>F5.O6 Dar cumplimiento a las acciones establecidas según los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actuaciones administrativas que adelanta el municipio de Ibagué.</t>
  </si>
  <si>
    <t xml:space="preserve">4) Modelo Integrado de Planeación y Gestión - MIPG </t>
  </si>
  <si>
    <t xml:space="preserve">D8. O6 Implementar acciones como el confinamiento preventivo y trabajo en casa, en respuesta de los lineamientos nacionales para controlar la urgencia manifiesta ambiental, economica declarada en todo el país. Estar atentos a tomar acciones de control en respuesta a los protocolos de bioseguridad que nos proponga la Alcaldia para el desarrollo de Gestión de Hacienda Pública. </t>
  </si>
  <si>
    <t xml:space="preserve">F.8 O4 Se cuenta con una política integral desarrollada en el  Sistema Integrado de Gestión de la Alcaldía municipal de Ibagué -SIGAMI. 4) Modelo Integrado de Planeación y Gestión - MIPG </t>
  </si>
  <si>
    <t>5) Normatividad Constitucional y Legal Colombiana.</t>
  </si>
  <si>
    <t>D3, O7 Sensibilización a los funcionarios en principios,ética y valores Institucionales Aplicación del Código de Integridad y buen Gobierno, para la satisfacción de clientes y grupos de valor.</t>
  </si>
  <si>
    <t>6)  Acciones para implementar en la Administracion publica las medidas establecidas en el protocolo general de bioseguridad adoptado en la Resolución 666 del 24 abril del 2020 del Ministerio de salud y Protección social.</t>
  </si>
  <si>
    <t>D 1,2,4 O3,4,5  Capacitación continua para reconocer y aplicar las caracteristicas y requisitos dados por la ley, los Acuerdos Municipales, sentencias judiciales, según la naturaleza del asunto, para asegurar eficacia, eficiencia y transparencia en el desarrollo de los tramites. (Facturacion Impuesto Predial Unificado, Excencion del impuesto de Industria y comercio, Certificados de paz y salvo )</t>
  </si>
  <si>
    <t xml:space="preserve">7) Código de Integridad y Buen Gobierno </t>
  </si>
  <si>
    <t xml:space="preserve">D7 O8 Solicitar personal de planta para la secretaria con el fin de garantizar la continuidad de los procesos. </t>
  </si>
  <si>
    <t xml:space="preserve">8)  Reorganización administrativa basada en estudios técnicos </t>
  </si>
  <si>
    <t>D 1,2,4,6,7,8 O 1,2,3,4,6,7 El director de Rentas y Tesorería anualmente actualizará los trámites , teniendo en cuenta la normatividad vigente y los requisitos requeridos.
( PRO-SIG-001: "CONTROL DE DOCUMENTOS DEL SIGAMI")</t>
  </si>
  <si>
    <t>1. Falta de información clara y debilidad en canales de acceso a la publicidad de las condiciones del trámite.</t>
  </si>
  <si>
    <t>D1,2,3,4,6,7,8 A1  Al Iniciar la investigación disciplinaria, fiscal o remitir a las instancias correspondientes para el proceso penal</t>
  </si>
  <si>
    <t>F3,4,6,7 - A1 Solicitar a la Dirección de Informática la actualización continua del desarrollo de los trámites actuales de la plataforma de la Alcaldía.</t>
  </si>
  <si>
    <t>2. Declataroria de la Urgencia manifiesta, ambiental, economica y Social por Pandemias o catastrófes nacionales</t>
  </si>
  <si>
    <t xml:space="preserve">D4,6,8. A2 Activar los lineamientos establecidos por el Ministerio de Salud  y Proteccion Social de Colombia, para remitir a las instancias correspondientes. </t>
  </si>
  <si>
    <t>F3,4,5,6 - A2. Activiar los prótocolos generales de bioseguridad, para mitigar, controlar y realizar el adecuado manejo de la pandemia del COVID-19 emitida por el Ministerio de Salud y Protección Social de Colombia.</t>
  </si>
  <si>
    <t>D1.A3. Solictar personal de planta para la Secretaría de Hacienda para dar aplicación  al procedimiento ,  PRO-GHP-05 FACTURACION  I.P.U para la actividad No. 11-12 y 13 (C.L.D.O)</t>
  </si>
  <si>
    <t xml:space="preserve">Que se cambie la autenticidad de las bases registradas  </t>
  </si>
  <si>
    <t>Falta de capacidad de liderazgo</t>
  </si>
  <si>
    <t xml:space="preserve">Cuando el ciudadano necesita realizar un trámite del proceso de Gestión de Hacienda Pública </t>
  </si>
  <si>
    <t xml:space="preserve">Pérdida de credibilidad institucional </t>
  </si>
  <si>
    <t>Posibilidad de recibir o solicitar cualquier dadiva para modificar y/o alterar los datos existentes en los distintos sistemas de información</t>
  </si>
  <si>
    <t xml:space="preserve">Sanciones disciplinarias, fiscales y penales </t>
  </si>
  <si>
    <t>Disminucion en el recaudo y sanciones</t>
  </si>
  <si>
    <t>Omitir los requisitos de los trámites</t>
  </si>
  <si>
    <t>Falta de información clara y debilidad en canales de acceso a la publicidad de las condiciones del trámite</t>
  </si>
  <si>
    <t xml:space="preserve">Al iniciar el trámite </t>
  </si>
  <si>
    <t>Pérdida de credibilidad institucional</t>
  </si>
  <si>
    <t>Posibilidad de recibir o solicitar cualquier dadiva para omitir requisitos en el desarrollo de los trámites y servicios del proceso de gestión de Hacienda Pública</t>
  </si>
  <si>
    <t>prescripción y detrimento patrimonial</t>
  </si>
  <si>
    <t>CORRUPCION</t>
  </si>
  <si>
    <t xml:space="preserve">La Combinación de factores como: la falta de capacidad de liderazgo, la falta de ética profesional y falta de compromiso de las habilidades del proceso, pueden ocasionar la posibilidad de recibir y solicitar cualquier dadiva para modificar y/o alterar los datos existentes en los distintos sistemas de información. Teniendo como potenciales consecuencias: La pérdida de credibilidad, sanciones disciplinarias y disminución en el recaudo. </t>
  </si>
  <si>
    <t xml:space="preserve">La combinacion de factores como: la falta de información clara y debilidad en canales de acceso a la publicidad de las condiciones del trámite, la falta de controles de la gestión de trámites y la falta de comportamientos de integridad de lo público del servidor que revisa, puede ocasionar la posiblidad de recibir o solicitar cualquier dadiva para omitir requisitos en el desarrollo de los trámites y servicios. Teniendo como potenciales consecuencias la perdida de crédibilidad institucional, sanciones disciplinarias y disminución en el recaudo. </t>
  </si>
  <si>
    <t>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t>
  </si>
  <si>
    <t>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t>
  </si>
  <si>
    <t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t>
  </si>
  <si>
    <t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t>
  </si>
  <si>
    <t>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stitucional para la actualización de los trámites.</t>
  </si>
  <si>
    <t>Acta y registro de asistencia ( puede ser pantallazos o planilla fisica de asistencia de videoconferencias virtuales)</t>
  </si>
  <si>
    <t>Cada Director de las diferentes dependencias de la Secretaria de Hacienda</t>
  </si>
  <si>
    <t>Comunicación iniciando o remitiendo investigación.</t>
  </si>
  <si>
    <t xml:space="preserve">Una semana una vez el Riesgo se materialice </t>
  </si>
  <si>
    <t>Actividades ejecutadas/ Actividades programadas*100</t>
  </si>
  <si>
    <t xml:space="preserve"> Memorando remisorio a la dirección de Fortalecemiento Institucional para la actualización de los trámites, </t>
  </si>
  <si>
    <t xml:space="preserve"> Plan de acción de  gestión trimestral de la dirección de rentas. </t>
  </si>
  <si>
    <t>Dirección de Rentas</t>
  </si>
  <si>
    <t xml:space="preserve"> informe.</t>
  </si>
  <si>
    <t>3, Falta de aplicación de las actividades del procedimiento PRO-GHP-05 FACTURACION  I.P.U</t>
  </si>
  <si>
    <t xml:space="preserve">4, Baja efectividad de los flujos de informacion (demora en los tiempos de respuesta) </t>
  </si>
  <si>
    <t xml:space="preserve">9) Cambios políticos que afectan positivamente. </t>
  </si>
  <si>
    <t>10) Mejoramiento de los procesos de comunicación interna dentro de la entidad.</t>
  </si>
  <si>
    <t>Dirección  Tesorería 
Dirección de Rentas</t>
  </si>
  <si>
    <t xml:space="preserve">Director de  Tesorería </t>
  </si>
  <si>
    <t xml:space="preserve">D1,2,4,6, O3,4,5 Cada Director de la secretaria de Hacienda convoca mensualmente a su equipo de trabajo para revisar y hacer seguimiento a la planeación, coordinación, ejecución, supervisión y control de las actividades que permitan una gestión adecuada de los planes, programas y proyectos.
(Código: MAN-GH-003 MANUAL ESPECÍFICO DE FUNCIONES Y
COMPETENCIAS LABORALES -"proposito principal")
DECRETO 1210 DE DICIEMBRE 19 DE 2023
</t>
  </si>
  <si>
    <t>D1, A3,F10, A4, D5, O10  El director (a) de Rentas,el Profesional Especializado encargado de Causar el impuesto predial Unificado,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accion de gestion trimestral de la direccion de rentas. 
( PRO-GHP-05 FACTURACION  Impuesto Predial Unificado.)</t>
  </si>
  <si>
    <r>
      <t>D1,2,4,6, O3,4,5,7  Cada Director de las diferentes dependencias de la Secretaria de Hacienda se encarga de programar cada (4) cuatro meses una capacitación al personal, Con el fin de fortalecer los valores y principios éticos del servidor público. Esta actividad control se realizará mediante actividades pedagógicos y lúdicas sensibilizando a los funcionarios en</t>
    </r>
    <r>
      <rPr>
        <sz val="11"/>
        <color rgb="FF0070C0"/>
        <rFont val="Arial"/>
        <family val="2"/>
      </rPr>
      <t xml:space="preserve"> principios</t>
    </r>
    <r>
      <rPr>
        <b/>
        <sz val="11"/>
        <color rgb="FF0070C0"/>
        <rFont val="Arial"/>
        <family val="2"/>
      </rPr>
      <t xml:space="preserve">, ética y valores Institucionales. Aplicación del Código de Integridad y buen Gobierno, para la satisfacción de clientes y grupos de valor,  
(SEC ADM Código de Integridad y Buen Gobierno ADOPTA: DECRETO 1000-0612 DEL 24 DE NOVIEMBRE DE 2020 "CODIGO DE IINTEGRIDAD Y BUEN GOBIERNO DE LA ALCALDIA DE IBAGUE)
</t>
    </r>
  </si>
  <si>
    <t>D 1,2,4,6,7,8,10 O 1,2,3,4,6,7 La Dirección de Tesorería Cuatrimestralmente a traves de la profesional de acuerdos de pago, verificará que los acuerdos de pago de tránsito, impuesto PREDIAL e ICA cumplan con los requisitos de aprobación establecidos en los decretos, lo anterior se realizará semanalmente através de muestreos aleatorios y expontáneos revisando los requisitos exigidos.
(MAN-GHP-003: MANUAL: GESTIÓN DE RECAUDO DE CARTERA- Numeral 6.19.4. )</t>
  </si>
  <si>
    <t xml:space="preserve">01/01/2025
Bimestralmente 
</t>
  </si>
  <si>
    <t xml:space="preserve">01/01/2025
Anualmente
</t>
  </si>
  <si>
    <t xml:space="preserve">01/01/2025
Trimestralmente
</t>
  </si>
  <si>
    <t xml:space="preserve">01/01/2025
Cuatrimestales
</t>
  </si>
  <si>
    <t xml:space="preserve">01/01/2025
cada cuatro Meses 
</t>
  </si>
  <si>
    <t>falta de capacidad de liderazgo</t>
  </si>
  <si>
    <t>ACT</t>
  </si>
  <si>
    <t xml:space="preserve">OBSERVACIONES
(MAPA ACTUALIZADO PARA B6 2024)
BIMESTRE 01 ENERO-FEBRERO 2025
</t>
  </si>
  <si>
    <r>
      <rPr>
        <b/>
        <sz val="10"/>
        <color theme="1"/>
        <rFont val="Arial"/>
        <family val="2"/>
      </rPr>
      <t>DIRECCION DE PRESUPUESTO:</t>
    </r>
    <r>
      <rPr>
        <sz val="10"/>
        <color theme="1"/>
        <rFont val="Arial"/>
        <family val="2"/>
      </rPr>
      <t xml:space="preserve">
 Se realizó Comité Técnico los días 28 enero y 26 febrero - 2025.  Evidencias:  Acta N. 1310 001 28/01/2025, anexo:  listado de asistencia.  Acta N.  1310 002 26/02/2025,  anexo: listado de asistencia.
</t>
    </r>
    <r>
      <rPr>
        <b/>
        <sz val="10"/>
        <color theme="1"/>
        <rFont val="Arial"/>
        <family val="2"/>
      </rPr>
      <t>DIRECCION DE CONTABILIDAD:</t>
    </r>
    <r>
      <rPr>
        <sz val="10"/>
        <color theme="1"/>
        <rFont val="Arial"/>
        <family val="2"/>
      </rPr>
      <t xml:space="preserve"> 
Se realizaron 2 reuniones de Comité Tecnico en el bimestre I de la vigencia 2025:
Soportes digitales: 
 1. CONTABILIDAD V4 ACTA DE COMITÉ TECNICO 001
 1. CONTABILIDAD V4 ACTA DE COMITÉ TECNICO 002
</t>
    </r>
    <r>
      <rPr>
        <b/>
        <sz val="10"/>
        <color theme="1"/>
        <rFont val="Arial"/>
        <family val="2"/>
      </rPr>
      <t>DIRECCION TESORERIA:</t>
    </r>
    <r>
      <rPr>
        <sz val="10"/>
        <color theme="1"/>
        <rFont val="Arial"/>
        <family val="2"/>
      </rPr>
      <t xml:space="preserve"> Para el primer bimestre del año 2025, la Directora de Tesoreria realizó dos comites tecnicos, el primero evidenciado mediante</t>
    </r>
    <r>
      <rPr>
        <b/>
        <sz val="10"/>
        <color theme="1"/>
        <rFont val="Arial"/>
        <family val="2"/>
      </rPr>
      <t xml:space="preserve"> acta No 01 del dia 22 de enero 2025</t>
    </r>
    <r>
      <rPr>
        <sz val="10"/>
        <color theme="1"/>
        <rFont val="Arial"/>
        <family val="2"/>
      </rPr>
      <t xml:space="preserve"> y el segundo mediante </t>
    </r>
    <r>
      <rPr>
        <b/>
        <sz val="10"/>
        <color theme="1"/>
        <rFont val="Arial"/>
        <family val="2"/>
      </rPr>
      <t>acta No 02 del dia 24 de febrero de 2024</t>
    </r>
    <r>
      <rPr>
        <sz val="10"/>
        <color theme="1"/>
        <rFont val="Arial"/>
        <family val="2"/>
      </rPr>
      <t xml:space="preserve">. (se anexa acta, registro de asistencia y registro fotografico) en donde se realiza el seguimiento a las actividades de los planes de acción, las metas proyectadas, mapas de riesgos, normograma y PQR de la dirección de Tesoreria.
</t>
    </r>
    <r>
      <rPr>
        <b/>
        <sz val="10"/>
        <color theme="1"/>
        <rFont val="Arial"/>
        <family val="2"/>
      </rPr>
      <t>DIRECCION DE RENTAS:</t>
    </r>
    <r>
      <rPr>
        <sz val="10"/>
        <color theme="1"/>
        <rFont val="Arial"/>
        <family val="2"/>
      </rPr>
      <t xml:space="preserve"> Actividad control: Convocatoria mensual de seguimiento a los planes de acción de demás planes estratégicos.</t>
    </r>
    <r>
      <rPr>
        <b/>
        <sz val="10"/>
        <color theme="1"/>
        <rFont val="Arial"/>
        <family val="2"/>
      </rPr>
      <t xml:space="preserve">
</t>
    </r>
    <r>
      <rPr>
        <sz val="10"/>
        <color theme="1"/>
        <rFont val="Arial"/>
        <family val="2"/>
      </rPr>
      <t xml:space="preserve">Acta 01 del 29 de enero de 2025
Acta 02 del 27 de febrero de 2025
</t>
    </r>
  </si>
  <si>
    <r>
      <rPr>
        <b/>
        <sz val="10"/>
        <color theme="1"/>
        <rFont val="Arial"/>
        <family val="2"/>
      </rPr>
      <t>DIRECCION DE PRESUPUESTO:</t>
    </r>
    <r>
      <rPr>
        <sz val="10"/>
        <color theme="1"/>
        <rFont val="Arial"/>
        <family val="2"/>
      </rPr>
      <t xml:space="preserve">
  Actividades programadas para los meses de:  abril, agosto y diciembre 2025. 
</t>
    </r>
    <r>
      <rPr>
        <b/>
        <sz val="10"/>
        <color theme="1"/>
        <rFont val="Arial"/>
        <family val="2"/>
      </rPr>
      <t>DIRECCION DE CONTABILIDAD:</t>
    </r>
    <r>
      <rPr>
        <sz val="10"/>
        <color theme="1"/>
        <rFont val="Arial"/>
        <family val="2"/>
      </rPr>
      <t xml:space="preserve"> 
La actividad se realizará en el Bimestre II de la vigencia 2025
</t>
    </r>
    <r>
      <rPr>
        <b/>
        <sz val="10"/>
        <color theme="1"/>
        <rFont val="Arial"/>
        <family val="2"/>
      </rPr>
      <t>DIRECCION TESORERIA</t>
    </r>
    <r>
      <rPr>
        <sz val="10"/>
        <color theme="1"/>
        <rFont val="Arial"/>
        <family val="2"/>
      </rPr>
      <t xml:space="preserve">:  Mediante memorando No 3506 del 27 de enero de 2025 se envia a la Secretaria de las TIC la viabilidad de las pruebas correspondientes al proceso de paz y salvo, confirmando viabilidad para implementación en pagina web. 
Se adjunta resolución No 00001 del 30 de enero de 2025, en donde se faculta la utilización de la firma mecanica para la expedicón via web de paz y salvos por impuesto predial unificado y contribución por valorización. 
</t>
    </r>
    <r>
      <rPr>
        <b/>
        <sz val="10"/>
        <color theme="1"/>
        <rFont val="Arial"/>
        <family val="2"/>
      </rPr>
      <t xml:space="preserve">DIRECCION DE RENTAS: 
</t>
    </r>
    <r>
      <rPr>
        <sz val="10"/>
        <color theme="1"/>
        <rFont val="Arial"/>
        <family val="2"/>
      </rPr>
      <t xml:space="preserve">La actividad de capacitar al personal con el fin de fortalecer los valores y principios eticos del servidor publico y aplicación del codigo de integridad y buen gobierno seran programadas en el siguiente bimestre del año 2025. 
</t>
    </r>
  </si>
  <si>
    <t>N/A</t>
  </si>
  <si>
    <r>
      <rPr>
        <b/>
        <sz val="10"/>
        <color theme="1"/>
        <rFont val="Arial"/>
        <family val="2"/>
      </rPr>
      <t>DIRECCION TESORERIA</t>
    </r>
    <r>
      <rPr>
        <sz val="10"/>
        <color theme="1"/>
        <rFont val="Arial"/>
        <family val="2"/>
      </rPr>
      <t xml:space="preserve">:
 Para el primer bimestre del año 2025, no se requirió de la actividad. 
</t>
    </r>
    <r>
      <rPr>
        <b/>
        <sz val="10"/>
        <color theme="1"/>
        <rFont val="Arial"/>
        <family val="2"/>
      </rPr>
      <t xml:space="preserve">DIRECCION DE RENTAS: </t>
    </r>
    <r>
      <rPr>
        <sz val="10"/>
        <color theme="1"/>
        <rFont val="Arial"/>
        <family val="2"/>
      </rPr>
      <t xml:space="preserve">
Se gestiono mesa de tabajo con el area de fortalecimiento institucional para la revision de instructivos, procedimientos y revision para la actualizacion de  tramites de la direccion de rentas donde se solicito  mesa de trabajo a traves de mensajeria instanea , donde fue programada el dia 27 de febrero para ser desarrollada el 3 de mazo de 2025 con la direccion de rentas y direccion de fortalecimiento institucional. </t>
    </r>
    <r>
      <rPr>
        <b/>
        <sz val="10"/>
        <color theme="1"/>
        <rFont val="Arial"/>
        <family val="2"/>
      </rPr>
      <t xml:space="preserve">Se djunta pantallazo de programacion calendario. </t>
    </r>
  </si>
  <si>
    <r>
      <rPr>
        <b/>
        <sz val="10"/>
        <color theme="1"/>
        <rFont val="Arial"/>
        <family val="2"/>
      </rPr>
      <t>DIRECCION DE RENTAS:</t>
    </r>
    <r>
      <rPr>
        <sz val="10"/>
        <color theme="1"/>
        <rFont val="Arial"/>
        <family val="2"/>
      </rPr>
      <t xml:space="preserve">
</t>
    </r>
    <r>
      <rPr>
        <b/>
        <sz val="10"/>
        <color theme="1"/>
        <rFont val="Arial"/>
        <family val="2"/>
      </rPr>
      <t>Memorando 059472 del 18 de diciembre de 2024</t>
    </r>
    <r>
      <rPr>
        <sz val="10"/>
        <color theme="1"/>
        <rFont val="Arial"/>
        <family val="2"/>
      </rPr>
      <t xml:space="preserve"> presentacion avance plan de acion de gestion de la direccion de rentas con corte a diciembre de 2024: Asi mismo, se remite actuaizacion de los avances al mismo corte mediante correo electronico del 3 enero de 2025 en medio magnetico. Ver anexo. En la entrega del plan de accion del I trimestre de la vigencia 2025 la direccion de rentas adjuntara la certificaciones de envio de liquidaciones CLDO a cobro coactivo correspondiente a la cartera del impuesto predial unificado correspondiente a las vigencias 2023-2024.                                                                                                                                                                        </t>
    </r>
    <r>
      <rPr>
        <b/>
        <sz val="10"/>
        <color theme="1"/>
        <rFont val="Arial"/>
        <family val="2"/>
      </rPr>
      <t>Oficio 1340-4334 del 23 de enero de 2025</t>
    </r>
    <r>
      <rPr>
        <sz val="10"/>
        <color theme="1"/>
        <rFont val="Arial"/>
        <family val="2"/>
      </rPr>
      <t xml:space="preserve"> Actividad donde se solicita a las entidades financieras la verificacion error del codigo de barras que han conllevadoa incoveneintes con los contribuyentes ya que los recaudos no podran ser aplicados a la data tributaria hasta tanto no se concilie con cada una de las entidades Financieras. Lo anterior, en aras de mitigar el riesgo de impactar la base tributaria con valores de recaudo y fechas inexactas del impuesto predial unificado de la vigencia 2024.  </t>
    </r>
  </si>
  <si>
    <r>
      <rPr>
        <b/>
        <sz val="10"/>
        <color theme="1"/>
        <rFont val="Arial"/>
        <family val="2"/>
      </rPr>
      <t>DIRECCION TESORERIA:</t>
    </r>
    <r>
      <rPr>
        <sz val="10"/>
        <color theme="1"/>
        <rFont val="Arial"/>
        <family val="2"/>
      </rPr>
      <t xml:space="preserve"> Para el primer bimestre, se adjuntan dos informes de aplicación de listas de chequeo de acuerdos de pago de transito y predial e ica correspondientes a los meses de enero y febrero de 2025. junto a los informes se anexan los muestreos aleatorios y expontaneos, en donde se verifican los requisitos exigidos y se cumple con los mismos. 
(consolidados). </t>
    </r>
  </si>
  <si>
    <t>SEGUIMIENTO DESPACHO SECRETARIA DE HACIENDA BIMESTRE 01 2025
Resolución 0152 de 12 de Abril de 2019 con Resolución modificatoria No. 0389 de 26 octubre de 2021.
ACTA 01 2025 ,  DE REUNION DE COMITÉ DE EVALUACION, SEGUIMIENTO, MANEJO DE RIESGOS EN LOS PROCESOS DE LA SECRETARIA DE HACIENDA:
TEMAS:
ORDEN DEL DIA
1.	Saludo inicial
2.	Verificación del Cuórum
3.	ARTICULO 2º: Conformación del Comité para la vigencia 2025
4.	Programación de monitoreo por Dirección.
5.	Reporte de la matriz de gestión de eventos
6.	Planeación envío primer bimestre vigencia 2025, evidencias e indicadores a la Secretaría de Planeación Municipal. Mapas de Riesgos de Gestión y Corrupción
7.	Autorización Actualización de periodos de cumplimiento para los mapas de riesgos de gestión y Fiscales,  mapa de Riesgos de corrupción de la Secretaría de Hacienda 2025 según nuevo formato Actualizado por SIGAMI y publicado en agosto 22 de 2024
8.	Estado y Avance Planes de mejoramiento Entes de Control y Control Interno 
9.	Solicitud Avance actualización Proceso, procedimientos, instructivos y formatos y demás documentos de la Gestión Secretaría de Hacienda
10.	Compromisos y tareas
MONITOREOS PROGRAMADOS  SEGUN COMITE DE RIESGOS:
PLANILLAS DE ASISTENCIA MONITOREO 
DIRECCION DE CONTABILIDAD
 DIRECCION DE PRESUPUESTO 
 DIRECCION DE TESORERIA
 DIRECCION DE RENTAS
REPORTE CONSOLIDADO  MATRIZ GESTION DE EVENTOS A FEBRERO 28 DE 2025
MESAS DE TRABAJO O REUNIONES  DE ACOMPAÑAMIENTO
Sugerencias a reportes presentados por parte de cada Dirección, correcciones  y conciliación de información para reporte bimestral a la Secretaría de Planeación Municipal.
Comunicación continua para el desarrollo  efectivo de las actividades de mejoramiento.
ENTREGA DE MONITOREO 01 BIMESTRE 2025 A SECRETARIA DE PLANEACION:   
correo electronico sigami@ibague.gov.co marzo 10  de 2025</t>
  </si>
  <si>
    <r>
      <t xml:space="preserve">OBSERVACIONES
</t>
    </r>
    <r>
      <rPr>
        <b/>
        <sz val="8"/>
        <color theme="0"/>
        <rFont val="Arial"/>
        <family val="2"/>
      </rPr>
      <t>(ACTUALIZACION ENVIADA EN MARZO 03 2025)</t>
    </r>
    <r>
      <rPr>
        <b/>
        <sz val="14"/>
        <color theme="0"/>
        <rFont val="Arial"/>
        <family val="2"/>
      </rPr>
      <t xml:space="preserve">
BIMESTRE 02 MARZO-ABRIL 2025
</t>
    </r>
  </si>
  <si>
    <r>
      <rPr>
        <b/>
        <sz val="10"/>
        <color theme="1"/>
        <rFont val="Arial"/>
        <family val="2"/>
      </rPr>
      <t xml:space="preserve">DIRECCION DE RENTAS
</t>
    </r>
    <r>
      <rPr>
        <sz val="10"/>
        <color theme="1"/>
        <rFont val="Arial"/>
        <family val="2"/>
      </rPr>
      <t xml:space="preserve">
• Actividad 2.2 B2: Se realizo seguimiento a plan de acción de gestión año 2025; con el equipo de la dirección de rentas mediante acta N. 03 y N.04 del mes de marzo y abril de 2025.
• Seguimiento Plan acción de gestión mediante memorando remitido de la dirección de rentas N </t>
    </r>
    <r>
      <rPr>
        <b/>
        <sz val="10"/>
        <color theme="1"/>
        <rFont val="Arial"/>
        <family val="2"/>
      </rPr>
      <t xml:space="preserve">1340-2025-015997 </t>
    </r>
    <r>
      <rPr>
        <sz val="10"/>
        <color theme="1"/>
        <rFont val="Arial"/>
        <family val="2"/>
      </rPr>
      <t xml:space="preserve">del 03 abril 2025 a despacho hacienda denominado Plan acción I trimestre de 2025 ajustado.
•  Memorando </t>
    </r>
    <r>
      <rPr>
        <b/>
        <sz val="10"/>
        <color theme="1"/>
        <rFont val="Arial"/>
        <family val="2"/>
      </rPr>
      <t xml:space="preserve">1340-2025-014929 </t>
    </r>
    <r>
      <rPr>
        <sz val="10"/>
        <color theme="1"/>
        <rFont val="Arial"/>
        <family val="2"/>
      </rPr>
      <t xml:space="preserve">del 28 de marzo de 2025 a las TIC notificación por aviso de la pagina web de la liquidación de determinación oficial proferidos por la dirección de rentas en contra contribuyentes por impuesto predial unificado de las vigencias 2020 a 2023. 
• Memorando </t>
    </r>
    <r>
      <rPr>
        <b/>
        <sz val="10"/>
        <color theme="1"/>
        <rFont val="Arial"/>
        <family val="2"/>
      </rPr>
      <t xml:space="preserve">1340-2025-019041 </t>
    </r>
    <r>
      <rPr>
        <sz val="10"/>
        <color theme="1"/>
        <rFont val="Arial"/>
        <family val="2"/>
      </rPr>
      <t xml:space="preserve">del 24 de abril  de 2025 a las TIC, del cual se tiene pendiente la respuesta, a la solicitud de registro de fecha y memorando de traslado CDLO generados en PISAMI V2 a la dirección de tesorería-Cobro coactivo en la plataforma PISAMI CLOUD, registros de los CLDO creados en el año 2023-2024 los cuales se realizaron de manera manual sin quedar impactados en la plataforma REALSIT; donde se hace necesario para poder remitir los  expediente de la cartera a cobro coactivo de la vigencia 2023-2024; adicionalmente a los reportado al cierre del plan de acción de gestión cierre de a vigencia 2024 y gestiones adelantadas con el fin de mitigar el riesgo reportados en el I bimestre. 
• Por lo anterior, y según respuesta de la dirección de recursos físicos mediante memorando </t>
    </r>
    <r>
      <rPr>
        <b/>
        <sz val="10"/>
        <color theme="1"/>
        <rFont val="Arial"/>
        <family val="2"/>
      </rPr>
      <t>1423-2025-013524</t>
    </r>
    <r>
      <rPr>
        <sz val="10"/>
        <color theme="1"/>
        <rFont val="Arial"/>
        <family val="2"/>
      </rPr>
      <t xml:space="preserve"> del 20 de marzo de 2025, no se ha podido expedir certificación del cumplimiento de la actividad “Constitución y tramite tributario establecido para los títulos ejecutivos cobro coactivo. Cartera”, específicamente bajo el concepto de impuesto predial unificado para las dos últimas vigencias a la actual; en lo corrido del II bimestre de 2025.</t>
    </r>
  </si>
  <si>
    <r>
      <rPr>
        <b/>
        <sz val="10"/>
        <color theme="1"/>
        <rFont val="Arial"/>
        <family val="2"/>
      </rPr>
      <t>DIRECCION DE RENTAS:</t>
    </r>
    <r>
      <rPr>
        <sz val="10"/>
        <color theme="1"/>
        <rFont val="Arial"/>
        <family val="2"/>
      </rPr>
      <t xml:space="preserve">
• Actividad 2.1 B2. Se anexa </t>
    </r>
    <r>
      <rPr>
        <b/>
        <sz val="10"/>
        <color theme="1"/>
        <rFont val="Arial"/>
        <family val="2"/>
      </rPr>
      <t xml:space="preserve">ACTA 001 </t>
    </r>
    <r>
      <rPr>
        <sz val="10"/>
        <color theme="1"/>
        <rFont val="Arial"/>
        <family val="2"/>
      </rPr>
      <t>de fecha 03 de marzo de 2025, de la reunión ordinaria llevada a cabo como MESA DE TRABAJO DOCUMENTOS DIRECCION DE RENTAS, donde se tocaron dos Ítem; uno, fue sobre los documentos de la dirección de rentas como procedimientos y/o instructivos que se requería ser actualizado al tiempo real del proceso, y poder subirlo a la página de SIGAMI actualizado por la dirección de rentas. Así mismo, se brindó apoyo en la revisión de los tramites de la dirección de rentas para poder avanzar en la revisión de cada ficha y tramite colgado en la página de la alcaldía municipal de Ibagué “Tramites”, en aras de ser actualización. 
• Se anexa memorando 1</t>
    </r>
    <r>
      <rPr>
        <b/>
        <sz val="10"/>
        <color theme="1"/>
        <rFont val="Arial"/>
        <family val="2"/>
      </rPr>
      <t xml:space="preserve">340-2025-011079 </t>
    </r>
    <r>
      <rPr>
        <sz val="10"/>
        <color theme="1"/>
        <rFont val="Arial"/>
        <family val="2"/>
      </rPr>
      <t xml:space="preserve">del 07 de marzo de 2025y correo electrónico del 08 de marzo de 2025; por el cual se solicita a la dirección de fortalecimiento, revisión, aprobación y cargue del nuevo instructivo GHP-03 DEVOLUCIÓN Y/O COMPENSACION DE IMPUESTOS, TASAS MULTAS, SANCIONES Y CONTRIBUCIONES, de la dirección de rentas. 
Donde la Dirección de fortalecimiento confirma la publicación del documento en la página de SIGAMI mediante memorando </t>
    </r>
    <r>
      <rPr>
        <b/>
        <sz val="10"/>
        <color theme="1"/>
        <rFont val="Arial"/>
        <family val="2"/>
      </rPr>
      <t>1250-013344</t>
    </r>
    <r>
      <rPr>
        <sz val="10"/>
        <color theme="1"/>
        <rFont val="Arial"/>
        <family val="2"/>
      </rPr>
      <t xml:space="preserve"> del 19 de marzo de 2025.  
• Se dio respuesta a la circular N 000004 del 4 de febrero mediante memorando </t>
    </r>
    <r>
      <rPr>
        <b/>
        <sz val="10"/>
        <color theme="1"/>
        <rFont val="Arial"/>
        <family val="2"/>
      </rPr>
      <t>1340-2025- 016934</t>
    </r>
    <r>
      <rPr>
        <sz val="10"/>
        <color theme="1"/>
        <rFont val="Arial"/>
        <family val="2"/>
      </rPr>
      <t xml:space="preserve"> del 08 de abril de 2025; donde cada líder de área de la dirección de renta reviso y dio sus respectivas observaciones, de acuerdo a cada tramite que se maneja y se requería ser actualizado en el SUIT y pagina de SIGAMI.
</t>
    </r>
    <r>
      <rPr>
        <b/>
        <sz val="10"/>
        <color theme="1"/>
        <rFont val="Arial"/>
        <family val="2"/>
      </rPr>
      <t>DIRECCION DE TESORERIA:</t>
    </r>
    <r>
      <rPr>
        <sz val="10"/>
        <color theme="1"/>
        <rFont val="Arial"/>
        <family val="2"/>
      </rPr>
      <t xml:space="preserve"> Para el segundo bimestre del año 2025, </t>
    </r>
    <r>
      <rPr>
        <b/>
        <sz val="10"/>
        <color theme="1"/>
        <rFont val="Arial"/>
        <family val="2"/>
      </rPr>
      <t xml:space="preserve">NO </t>
    </r>
    <r>
      <rPr>
        <sz val="10"/>
        <color theme="1"/>
        <rFont val="Arial"/>
        <family val="2"/>
      </rPr>
      <t xml:space="preserve">se requirió de esta actividad.
  </t>
    </r>
  </si>
  <si>
    <r>
      <rPr>
        <b/>
        <sz val="10"/>
        <color theme="1"/>
        <rFont val="Arial"/>
        <family val="2"/>
      </rPr>
      <t>DIRECCION DE TESORERIA:</t>
    </r>
    <r>
      <rPr>
        <sz val="10"/>
        <color theme="1"/>
        <rFont val="Arial"/>
        <family val="2"/>
      </rPr>
      <t xml:space="preserve"> 
Para el segundo bimestre del año 2025, se adjuntan </t>
    </r>
    <r>
      <rPr>
        <b/>
        <sz val="10"/>
        <color theme="1"/>
        <rFont val="Arial"/>
        <family val="2"/>
      </rPr>
      <t>Dos informes de aplicación de listas de chequeo</t>
    </r>
    <r>
      <rPr>
        <sz val="10"/>
        <color theme="1"/>
        <rFont val="Arial"/>
        <family val="2"/>
      </rPr>
      <t xml:space="preserve"> de </t>
    </r>
    <r>
      <rPr>
        <b/>
        <sz val="10"/>
        <color theme="1"/>
        <rFont val="Arial"/>
        <family val="2"/>
      </rPr>
      <t>acuerdos de pago de transito y predial e ica</t>
    </r>
    <r>
      <rPr>
        <sz val="10"/>
        <color theme="1"/>
        <rFont val="Arial"/>
        <family val="2"/>
      </rPr>
      <t xml:space="preserve"> correspondientes a los meses de</t>
    </r>
    <r>
      <rPr>
        <b/>
        <sz val="10"/>
        <color theme="1"/>
        <rFont val="Arial"/>
        <family val="2"/>
      </rPr>
      <t xml:space="preserve"> marzo y abril de 2025.</t>
    </r>
    <r>
      <rPr>
        <sz val="10"/>
        <color theme="1"/>
        <rFont val="Arial"/>
        <family val="2"/>
      </rPr>
      <t xml:space="preserve"> junto a los informes se anexan los muestreos aleatorios y expontaneos, en donde se verifican los requisitos exigidos y se cumple con los mismos. 
</t>
    </r>
    <r>
      <rPr>
        <b/>
        <sz val="10"/>
        <color theme="1"/>
        <rFont val="Arial"/>
        <family val="2"/>
      </rPr>
      <t xml:space="preserve">(consolidados). </t>
    </r>
  </si>
  <si>
    <r>
      <rPr>
        <b/>
        <sz val="10"/>
        <color theme="1"/>
        <rFont val="Arial"/>
        <family val="2"/>
      </rPr>
      <t>DIRECCION DE RENTAS:</t>
    </r>
    <r>
      <rPr>
        <sz val="10"/>
        <color theme="1"/>
        <rFont val="Arial"/>
        <family val="2"/>
      </rPr>
      <t xml:space="preserve">
 • ACTA N 03 Del 26 de marzo de 2025, revisión y seguimiento a planes y programas año 2025 
• ACTA N  04 Del 24 de abril de 2025, revisión y seguimiento a planes y programas año 2025.
</t>
    </r>
    <r>
      <rPr>
        <b/>
        <sz val="10"/>
        <color theme="1"/>
        <rFont val="Arial"/>
        <family val="2"/>
      </rPr>
      <t xml:space="preserve">
DIRECCION DE TESORERIA:</t>
    </r>
    <r>
      <rPr>
        <sz val="10"/>
        <color theme="1"/>
        <rFont val="Arial"/>
        <family val="2"/>
      </rPr>
      <t xml:space="preserve"> 
Para el segundo bimestre del año 2025, la Directora de Tesoreria realizó dos comites tecnicos, el primero evidenciado mediante </t>
    </r>
    <r>
      <rPr>
        <b/>
        <sz val="10"/>
        <color theme="1"/>
        <rFont val="Arial"/>
        <family val="2"/>
      </rPr>
      <t>acta No 03 del dia 26 de marzo 2025</t>
    </r>
    <r>
      <rPr>
        <sz val="10"/>
        <color theme="1"/>
        <rFont val="Arial"/>
        <family val="2"/>
      </rPr>
      <t xml:space="preserve"> y el segundo mediante </t>
    </r>
    <r>
      <rPr>
        <b/>
        <sz val="10"/>
        <color theme="1"/>
        <rFont val="Arial"/>
        <family val="2"/>
      </rPr>
      <t>acta No 04 del dia 24 de abril de 2024</t>
    </r>
    <r>
      <rPr>
        <sz val="10"/>
        <color theme="1"/>
        <rFont val="Arial"/>
        <family val="2"/>
      </rPr>
      <t xml:space="preserve">. (se anexa acta, registro de asistencia y registro fotografico) en donde se realiza el seguimiento a las actividades de los planes de acción, las metas proyectadas, mapas de riesgos y PQR de la dirección de Tesoreria. 
</t>
    </r>
    <r>
      <rPr>
        <b/>
        <sz val="10"/>
        <color theme="1"/>
        <rFont val="Arial"/>
        <family val="2"/>
      </rPr>
      <t>DIRECCION DE PRESUPUESTO:</t>
    </r>
    <r>
      <rPr>
        <sz val="10"/>
        <color theme="1"/>
        <rFont val="Arial"/>
        <family val="2"/>
      </rPr>
      <t xml:space="preserve">
 Se realizó Comité Técnico los días 29 marzo 2025 y  05 mayo 2025 (con corte a 30 abril 2025).  Evidencias: </t>
    </r>
    <r>
      <rPr>
        <b/>
        <sz val="10"/>
        <color theme="1"/>
        <rFont val="Arial"/>
        <family val="2"/>
      </rPr>
      <t xml:space="preserve"> Acta N. 1310 003 29/03/2025,</t>
    </r>
    <r>
      <rPr>
        <sz val="10"/>
        <color theme="1"/>
        <rFont val="Arial"/>
        <family val="2"/>
      </rPr>
      <t xml:space="preserve"> anexo:  listado de asistencia.  </t>
    </r>
    <r>
      <rPr>
        <b/>
        <sz val="10"/>
        <color theme="1"/>
        <rFont val="Arial"/>
        <family val="2"/>
      </rPr>
      <t>Acta N.  1310 004 05/05/2025,</t>
    </r>
    <r>
      <rPr>
        <sz val="10"/>
        <color theme="1"/>
        <rFont val="Arial"/>
        <family val="2"/>
      </rPr>
      <t xml:space="preserve">  anexo: listado de asistencia.
</t>
    </r>
    <r>
      <rPr>
        <b/>
        <sz val="10"/>
        <color theme="1"/>
        <rFont val="Arial"/>
        <family val="2"/>
      </rPr>
      <t xml:space="preserve">
DIRECCION DE CONTABILIDAD: 
</t>
    </r>
    <r>
      <rPr>
        <sz val="10"/>
        <color theme="1"/>
        <rFont val="Arial"/>
        <family val="2"/>
      </rPr>
      <t>Se realizaron 2 reuniones de Comité Tecnico en el bimestre II de la vigencia 2025:
Soportes digitales: 
 1. CONTABILIDAD V4 ACTA DE COMITÉ TECNICO</t>
    </r>
    <r>
      <rPr>
        <b/>
        <sz val="10"/>
        <color theme="1"/>
        <rFont val="Arial"/>
        <family val="2"/>
      </rPr>
      <t xml:space="preserve"> 003</t>
    </r>
    <r>
      <rPr>
        <sz val="10"/>
        <color theme="1"/>
        <rFont val="Arial"/>
        <family val="2"/>
      </rPr>
      <t xml:space="preserve">
 1. CONTABILIDAD V4 ACTA DE COMITÉ TECNICO</t>
    </r>
    <r>
      <rPr>
        <b/>
        <sz val="10"/>
        <color theme="1"/>
        <rFont val="Arial"/>
        <family val="2"/>
      </rPr>
      <t xml:space="preserve"> 004</t>
    </r>
  </si>
  <si>
    <r>
      <rPr>
        <b/>
        <sz val="10"/>
        <color theme="1"/>
        <rFont val="Arial"/>
        <family val="2"/>
      </rPr>
      <t>DIRECCION DE RENTAS</t>
    </r>
    <r>
      <rPr>
        <sz val="10"/>
        <color theme="1"/>
        <rFont val="Arial"/>
        <family val="2"/>
      </rPr>
      <t xml:space="preserve">
• Acta del 26 de marzo de 2025, se realizó socialización de los valores del servidor publico de acuerdo a lo establecido en el código de integridad y buen Gobierno, memorando 1340- 2025-013244 del 19 de marzo de 2025. Se adjunta asistencia y registro fotográfico. 
• Acta del  24 de abril de 2025, se realizó socialización de los valores del servidor público de acuerdo a lo establecido en el código de integridad y buen Gobierno, memorando 1340- 2025-017261 del 9 de abril de 2025. Se adjunta asistencia y registro fotográfico; del cual se abarco igualmente la capacitación de liderazgo y trabajo en equipo realizada por un conferencista y contratista invitado. 
</t>
    </r>
    <r>
      <rPr>
        <b/>
        <sz val="10"/>
        <color theme="1"/>
        <rFont val="Arial"/>
        <family val="2"/>
      </rPr>
      <t xml:space="preserve">
DIRECCION D TESORERIA:</t>
    </r>
    <r>
      <rPr>
        <sz val="10"/>
        <color theme="1"/>
        <rFont val="Arial"/>
        <family val="2"/>
      </rPr>
      <t xml:space="preserve"> 
Para el segundo bimestre del año 2025, la Directora de Tesoreria realizó una </t>
    </r>
    <r>
      <rPr>
        <b/>
        <sz val="10"/>
        <color theme="1"/>
        <rFont val="Arial"/>
        <family val="2"/>
      </rPr>
      <t>socializació</t>
    </r>
    <r>
      <rPr>
        <sz val="10"/>
        <color theme="1"/>
        <rFont val="Arial"/>
        <family val="2"/>
      </rPr>
      <t>n al personal de cobro coactivo de los valores del servidor público de acuerdo a lo establecido en el código de integridad y buen Gobierno, la cual se evidencia mediante</t>
    </r>
    <r>
      <rPr>
        <b/>
        <sz val="10"/>
        <color theme="1"/>
        <rFont val="Arial"/>
        <family val="2"/>
      </rPr>
      <t xml:space="preserve"> acta No 1 del dia 25 de abril de 2025 </t>
    </r>
    <r>
      <rPr>
        <sz val="10"/>
        <color theme="1"/>
        <rFont val="Arial"/>
        <family val="2"/>
      </rPr>
      <t xml:space="preserve">(se anexa acta, registro de asistencia y registro fotografico).
</t>
    </r>
    <r>
      <rPr>
        <b/>
        <sz val="10"/>
        <color theme="1"/>
        <rFont val="Arial"/>
        <family val="2"/>
      </rPr>
      <t>DIRECCION DE PRESUPUESTO:</t>
    </r>
    <r>
      <rPr>
        <sz val="10"/>
        <color theme="1"/>
        <rFont val="Arial"/>
        <family val="2"/>
      </rPr>
      <t xml:space="preserve">
En la reunión operativa de</t>
    </r>
    <r>
      <rPr>
        <b/>
        <sz val="10"/>
        <color theme="1"/>
        <rFont val="Arial"/>
        <family val="2"/>
      </rPr>
      <t xml:space="preserve">l 05 mayo 2025 </t>
    </r>
    <r>
      <rPr>
        <sz val="10"/>
        <color theme="1"/>
        <rFont val="Arial"/>
        <family val="2"/>
      </rPr>
      <t>con corte a 30 de abril 2025 en el orden del</t>
    </r>
    <r>
      <rPr>
        <b/>
        <sz val="10"/>
        <color theme="1"/>
        <rFont val="Arial"/>
        <family val="2"/>
      </rPr>
      <t xml:space="preserve"> día punto 3</t>
    </r>
    <r>
      <rPr>
        <sz val="10"/>
        <color theme="1"/>
        <rFont val="Arial"/>
        <family val="2"/>
      </rPr>
      <t xml:space="preserve"> se trato el tema de Sensibilización principios, ética y valores institucionales aplicación del </t>
    </r>
    <r>
      <rPr>
        <b/>
        <sz val="10"/>
        <color theme="1"/>
        <rFont val="Arial"/>
        <family val="2"/>
      </rPr>
      <t xml:space="preserve">Código de Integridad y Buen Gobierno. </t>
    </r>
    <r>
      <rPr>
        <sz val="10"/>
        <color theme="1"/>
        <rFont val="Arial"/>
        <family val="2"/>
      </rPr>
      <t xml:space="preserve"> Evidencias: </t>
    </r>
    <r>
      <rPr>
        <b/>
        <sz val="10"/>
        <color theme="1"/>
        <rFont val="Arial"/>
        <family val="2"/>
      </rPr>
      <t>-Memorando de Convocatoria del 25 abril 2025 punto 3.-</t>
    </r>
    <r>
      <rPr>
        <sz val="10"/>
        <color theme="1"/>
        <rFont val="Arial"/>
        <family val="2"/>
      </rPr>
      <t xml:space="preserve">Acta N.  </t>
    </r>
    <r>
      <rPr>
        <b/>
        <sz val="10"/>
        <color theme="1"/>
        <rFont val="Arial"/>
        <family val="2"/>
      </rPr>
      <t xml:space="preserve">1310 004 05/05/2025 Punto 3  Registro fotográfico actividad lúdica . </t>
    </r>
    <r>
      <rPr>
        <sz val="10"/>
        <color theme="1"/>
        <rFont val="Arial"/>
        <family val="2"/>
      </rPr>
      <t xml:space="preserve">
</t>
    </r>
    <r>
      <rPr>
        <b/>
        <sz val="10"/>
        <color theme="1"/>
        <rFont val="Arial"/>
        <family val="2"/>
      </rPr>
      <t xml:space="preserve">
DIRECCION DE CONTABILIDAD: 
</t>
    </r>
    <r>
      <rPr>
        <sz val="10"/>
        <color theme="1"/>
        <rFont val="Arial"/>
        <family val="2"/>
      </rPr>
      <t xml:space="preserve">El dia martes 29 de Abril de 2025   se realizo 1 reunion de Comité Tecnico "Socializacion Codigo de Integridad y Buen Gobierno"
1, 2 CONTABILIDAD V4 ACTA DE COMITÉ TECNICO </t>
    </r>
    <r>
      <rPr>
        <b/>
        <sz val="10"/>
        <color theme="1"/>
        <rFont val="Arial"/>
        <family val="2"/>
      </rPr>
      <t>005</t>
    </r>
  </si>
  <si>
    <t>SEGUIMIENTO DESPACHO SECRETARIA DE HACIENDA BIMESTRE 02 2025
Resolución 0152 de 12 de Abril de 2019 con Resolución modificatoria No. 0389 de 26 octubre de 2021.
ACTA 01  30 de abril de 2025 ,  REUNION DE COMITÉ DE EVALUACION, SEGUIMIENTO, MANEJO DE RIESGOS EN LOS PROCESOS DE LA SECRETARIA DE HACIENDA:
TEMAS:
ORDEN DEL DIA
1.	Saludo inicial
2.	Verificación del Cuórum
3.	Programación de monitoreo por Dirección.
4.	Reporte de la matriz de gestión de eventos
5.	Planeación envío segundo bimestre vigencia 2025, evidencias e indicadores a la Secretaría de Planeación Municipal. Mapas de Riesgos de Gestión y Corrupción
6.	Planeación envío primer cuatrimestre vigencia 2025, evidencias e indicadores a la Oficina de Control Interno. Mapas de Riesgos de Gestión y Corrupción
7.	Socialización circular control Interno0015 22/04/2025 Parámetros y criterios para el seguimiento y/o autoevaluación de Planes de Mejoramiento
8.	Estado y Avance Planes de mejoramiento Entes de Control y Control Interno y mapas de riesgos (Carolina Rodríguez Ángel)
9.	Compromisos y tareas
MONITOREOS PROGRAMADOS  SEGUN COMITE DE RIESGOS:
PLANILLAS DE ASISTENCIA MONITOREO 
DIRECCION DE CONTABILIDAD
 DIRECCION DE PRESUPUESTO 
 DIRECCION DE TESORERIA
 DIRECCION DE RENTAS
REPORTE CONSOLIDADO  MATRIZ GESTION DE EVENTOS A ABRIL 30 DE 2025
MESAS DE TRABAJO O REUNIONES  DE ACOMPAÑAMIENTO
Sugerencias a reportes presentados por parte de cada Dirección, correcciones  y conciliación de información para reporte bimestral a la Secretaría de Planeación Municipal.
Comunicación continua para el desarrollo  efectivo de las actividades de mejoramiento.
ENTREGA DE MONITOREO 02 BIMESTRE 2025 A SECRETARIA DE PLANEACION:   
correo electronico sigami@ibague.gov.co  MAYO 09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</si>
</sst>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i/>
      <sz val="10"/>
      <color theme="1"/>
      <name val="Arial"/>
      <family val="2"/>
    </font>
    <font>
      <i/>
      <sz val="11"/>
      <color theme="1"/>
      <name val="Arial"/>
      <family val="2"/>
    </font>
    <font>
      <b/>
      <i/>
      <sz val="11"/>
      <color rgb="FFC00000"/>
      <name val="Arial"/>
      <family val="2"/>
    </font>
    <font>
      <b/>
      <sz val="10"/>
      <color indexed="17"/>
      <name val="Arial"/>
      <family val="2"/>
    </font>
    <font>
      <sz val="10"/>
      <color rgb="FF000000"/>
      <name val="Arial"/>
      <family val="2"/>
    </font>
    <font>
      <b/>
      <sz val="10"/>
      <color rgb="FF000000"/>
      <name val="Arial"/>
      <family val="2"/>
    </font>
    <font>
      <sz val="10"/>
      <color indexed="8"/>
      <name val="Arial"/>
      <family val="2"/>
    </font>
    <font>
      <sz val="11"/>
      <color rgb="FF000000"/>
      <name val="Arial"/>
      <family val="2"/>
    </font>
    <font>
      <sz val="10"/>
      <color rgb="FF383B37"/>
      <name val="Tahoma"/>
      <family val="2"/>
    </font>
    <font>
      <b/>
      <sz val="10"/>
      <color theme="1"/>
      <name val="Calibri"/>
      <family val="2"/>
      <scheme val="minor"/>
    </font>
    <font>
      <b/>
      <sz val="10"/>
      <color rgb="FF0070C0"/>
      <name val="Arial"/>
      <family val="2"/>
    </font>
    <font>
      <b/>
      <sz val="11"/>
      <color rgb="FF0070C0"/>
      <name val="Arial"/>
      <family val="2"/>
    </font>
    <font>
      <sz val="11"/>
      <color rgb="FF0070C0"/>
      <name val="Arial"/>
      <family val="2"/>
    </font>
    <font>
      <b/>
      <sz val="8"/>
      <color theme="1"/>
      <name val="Calibri"/>
      <family val="2"/>
      <scheme val="minor"/>
    </font>
    <font>
      <b/>
      <sz val="8"/>
      <color theme="1"/>
      <name val="Arial"/>
      <family val="2"/>
    </font>
    <font>
      <b/>
      <sz val="12"/>
      <color theme="0"/>
      <name val="Arial"/>
      <family val="2"/>
    </font>
    <font>
      <b/>
      <sz val="14"/>
      <color theme="0"/>
      <name val="Arial"/>
      <family val="2"/>
    </font>
    <font>
      <b/>
      <sz val="8"/>
      <color theme="0"/>
      <name val="Arial"/>
      <family val="2"/>
    </font>
  </fonts>
  <fills count="34">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34">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3" fillId="0" borderId="0" xfId="0" applyFont="1" applyAlignment="1">
      <alignment vertical="center" wrapText="1"/>
    </xf>
    <xf numFmtId="0" fontId="13" fillId="0" borderId="44" xfId="0" applyFont="1" applyBorder="1" applyAlignment="1">
      <alignment horizontal="left" vertical="top" wrapText="1"/>
    </xf>
    <xf numFmtId="0" fontId="13" fillId="0" borderId="36" xfId="0" applyFont="1" applyBorder="1" applyAlignment="1">
      <alignment horizontal="left" vertical="top" wrapText="1"/>
    </xf>
    <xf numFmtId="0" fontId="13" fillId="0" borderId="17" xfId="0" applyFont="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5" fillId="0" borderId="1" xfId="0" applyFont="1" applyBorder="1" applyAlignment="1">
      <alignment horizontal="left" vertical="top" wrapText="1"/>
    </xf>
    <xf numFmtId="0" fontId="9" fillId="0" borderId="1" xfId="0" applyFont="1" applyBorder="1" applyAlignment="1" applyProtection="1">
      <alignment horizontal="center" vertical="center" wrapText="1"/>
      <protection locked="0"/>
    </xf>
    <xf numFmtId="0" fontId="9" fillId="0" borderId="7" xfId="0" applyFont="1" applyBorder="1" applyAlignment="1">
      <alignment horizontal="left" vertical="center" wrapText="1"/>
    </xf>
    <xf numFmtId="0" fontId="43" fillId="25" borderId="1" xfId="0" applyFont="1" applyFill="1" applyBorder="1" applyAlignment="1">
      <alignment horizontal="left" vertical="center" wrapText="1"/>
    </xf>
    <xf numFmtId="0" fontId="1" fillId="0" borderId="1" xfId="0" applyFont="1" applyBorder="1" applyAlignment="1">
      <alignment wrapText="1"/>
    </xf>
    <xf numFmtId="0" fontId="1" fillId="0" borderId="0" xfId="0" applyFont="1" applyAlignment="1">
      <alignment horizontal="justify" vertical="top"/>
    </xf>
    <xf numFmtId="0" fontId="1" fillId="0" borderId="6" xfId="0" applyFont="1" applyBorder="1" applyAlignment="1">
      <alignment horizontal="left" vertical="center" wrapText="1"/>
    </xf>
    <xf numFmtId="0" fontId="1" fillId="0" borderId="0" xfId="0" applyFont="1" applyAlignment="1">
      <alignment horizontal="left" vertical="center"/>
    </xf>
    <xf numFmtId="0" fontId="1" fillId="0" borderId="1" xfId="0" applyFont="1" applyBorder="1" applyAlignment="1" applyProtection="1">
      <alignment horizontal="center" vertical="center"/>
      <protection locked="0"/>
    </xf>
    <xf numFmtId="0" fontId="0" fillId="28" borderId="1" xfId="0" applyFill="1" applyBorder="1"/>
    <xf numFmtId="0" fontId="0" fillId="27" borderId="1" xfId="0" applyFill="1" applyBorder="1"/>
    <xf numFmtId="0" fontId="0" fillId="29" borderId="1" xfId="0" applyFill="1" applyBorder="1"/>
    <xf numFmtId="0" fontId="5" fillId="3" borderId="0" xfId="0" applyFont="1" applyFill="1" applyAlignment="1">
      <alignment horizontal="left" vertical="top" wrapText="1"/>
    </xf>
    <xf numFmtId="0" fontId="6" fillId="15" borderId="28" xfId="0" applyFont="1" applyFill="1" applyBorder="1" applyAlignment="1">
      <alignment horizontal="center" vertical="top" wrapText="1"/>
    </xf>
    <xf numFmtId="0" fontId="9" fillId="26" borderId="7" xfId="0" applyFont="1" applyFill="1" applyBorder="1" applyAlignment="1">
      <alignment horizontal="left" vertical="top" wrapText="1"/>
    </xf>
    <xf numFmtId="0" fontId="1" fillId="26" borderId="1" xfId="0" applyFont="1" applyFill="1" applyBorder="1" applyAlignment="1">
      <alignment horizontal="left" vertical="top" wrapText="1"/>
    </xf>
    <xf numFmtId="0" fontId="1" fillId="26" borderId="1" xfId="0" applyFont="1" applyFill="1" applyBorder="1" applyAlignment="1">
      <alignment horizontal="left" vertical="top"/>
    </xf>
    <xf numFmtId="0" fontId="1" fillId="27" borderId="7" xfId="0" applyFont="1" applyFill="1" applyBorder="1" applyAlignment="1">
      <alignment horizontal="left" vertical="top" wrapText="1"/>
    </xf>
    <xf numFmtId="0" fontId="1" fillId="27" borderId="1" xfId="0" applyFont="1" applyFill="1" applyBorder="1" applyAlignment="1">
      <alignment horizontal="left" vertical="top" wrapText="1"/>
    </xf>
    <xf numFmtId="0" fontId="43" fillId="27" borderId="1" xfId="0" applyFont="1" applyFill="1" applyBorder="1" applyAlignment="1">
      <alignment horizontal="left" vertical="top" wrapText="1"/>
    </xf>
    <xf numFmtId="0" fontId="1" fillId="27" borderId="9" xfId="0" applyFont="1" applyFill="1" applyBorder="1" applyAlignment="1">
      <alignment horizontal="left" vertical="top" wrapText="1"/>
    </xf>
    <xf numFmtId="0" fontId="1" fillId="7" borderId="0" xfId="0" applyFont="1" applyFill="1" applyAlignment="1">
      <alignment vertical="top" wrapText="1"/>
    </xf>
    <xf numFmtId="0" fontId="1" fillId="7" borderId="3" xfId="0" applyFont="1" applyFill="1" applyBorder="1" applyAlignment="1">
      <alignment horizontal="left" vertical="top" wrapText="1"/>
    </xf>
    <xf numFmtId="0" fontId="5" fillId="0" borderId="10" xfId="0" applyFont="1" applyBorder="1" applyAlignment="1">
      <alignment horizontal="left" vertical="top" wrapText="1"/>
    </xf>
    <xf numFmtId="0" fontId="0" fillId="0" borderId="0" xfId="0" applyAlignment="1" applyProtection="1">
      <alignment vertical="top"/>
      <protection locked="0"/>
    </xf>
    <xf numFmtId="164" fontId="5" fillId="30" borderId="60" xfId="0" applyNumberFormat="1" applyFont="1" applyFill="1" applyBorder="1" applyAlignment="1">
      <alignment horizontal="center" vertical="center"/>
    </xf>
    <xf numFmtId="0" fontId="9" fillId="25" borderId="1" xfId="0" applyFont="1" applyFill="1" applyBorder="1" applyAlignment="1" applyProtection="1">
      <alignment vertical="center" wrapText="1"/>
      <protection locked="0"/>
    </xf>
    <xf numFmtId="0" fontId="9" fillId="25" borderId="10" xfId="0" applyFont="1" applyFill="1" applyBorder="1" applyAlignment="1" applyProtection="1">
      <alignment vertical="center"/>
      <protection locked="0"/>
    </xf>
    <xf numFmtId="0" fontId="7" fillId="31" borderId="1" xfId="0" applyFont="1" applyFill="1" applyBorder="1" applyAlignment="1">
      <alignment horizontal="left" vertical="center" wrapText="1"/>
    </xf>
    <xf numFmtId="0" fontId="55" fillId="0" borderId="5" xfId="0" applyFont="1" applyBorder="1" applyAlignment="1">
      <alignment horizontal="justify" vertical="top"/>
    </xf>
    <xf numFmtId="0" fontId="15" fillId="5" borderId="10" xfId="0" applyFont="1" applyFill="1" applyBorder="1" applyAlignment="1">
      <alignment horizontal="center" vertical="center" textRotation="180" wrapText="1"/>
    </xf>
    <xf numFmtId="0" fontId="14" fillId="0" borderId="0" xfId="0" applyFont="1" applyAlignment="1">
      <alignment textRotation="180"/>
    </xf>
    <xf numFmtId="0" fontId="15" fillId="5" borderId="10" xfId="0" applyFont="1" applyFill="1" applyBorder="1" applyAlignment="1">
      <alignment horizontal="center" vertical="center" textRotation="180"/>
    </xf>
    <xf numFmtId="0" fontId="56" fillId="0" borderId="0" xfId="0" applyFont="1"/>
    <xf numFmtId="0" fontId="56" fillId="5" borderId="10" xfId="0" applyFont="1" applyFill="1" applyBorder="1" applyAlignment="1">
      <alignment horizontal="center" vertical="center" wrapText="1"/>
    </xf>
    <xf numFmtId="0" fontId="7" fillId="0" borderId="7" xfId="0" applyFont="1" applyBorder="1" applyAlignment="1">
      <alignment horizontal="justify" vertical="top" wrapText="1"/>
    </xf>
    <xf numFmtId="0" fontId="56" fillId="0" borderId="7" xfId="0" applyFont="1" applyBorder="1" applyAlignment="1" applyProtection="1">
      <alignment horizontal="justify" vertical="top" wrapText="1"/>
      <protection locked="0"/>
    </xf>
    <xf numFmtId="0" fontId="21" fillId="0" borderId="7" xfId="0" applyFont="1" applyBorder="1" applyAlignment="1" applyProtection="1">
      <alignment horizontal="justify" vertical="top" wrapText="1"/>
      <protection locked="0"/>
    </xf>
    <xf numFmtId="0" fontId="7" fillId="0" borderId="0" xfId="0" applyFont="1" applyAlignment="1">
      <alignment horizontal="justify" vertical="top"/>
    </xf>
    <xf numFmtId="0" fontId="7" fillId="0" borderId="1" xfId="0" applyFont="1" applyBorder="1" applyAlignment="1">
      <alignment horizontal="justify" vertical="top" wrapText="1"/>
    </xf>
    <xf numFmtId="0" fontId="21" fillId="0" borderId="1" xfId="0" applyFont="1" applyBorder="1" applyAlignment="1" applyProtection="1">
      <alignment horizontal="justify" vertical="top" wrapText="1"/>
      <protection locked="0"/>
    </xf>
    <xf numFmtId="0" fontId="7" fillId="0" borderId="1" xfId="0" applyFont="1" applyBorder="1" applyAlignment="1" applyProtection="1">
      <alignment horizontal="justify" vertical="top" wrapText="1"/>
      <protection locked="0"/>
    </xf>
    <xf numFmtId="0" fontId="19" fillId="24" borderId="1" xfId="0" applyFont="1" applyFill="1" applyBorder="1" applyAlignment="1">
      <alignment horizontal="justify" vertical="top" textRotation="180" wrapText="1"/>
    </xf>
    <xf numFmtId="0" fontId="56" fillId="24" borderId="1" xfId="0" applyFont="1" applyFill="1" applyBorder="1" applyAlignment="1" applyProtection="1">
      <alignment horizontal="justify" vertical="top" wrapText="1"/>
      <protection locked="0"/>
    </xf>
    <xf numFmtId="0" fontId="21" fillId="0" borderId="5" xfId="0" applyFont="1" applyBorder="1" applyAlignment="1" applyProtection="1">
      <alignment horizontal="justify" vertical="top" wrapText="1"/>
      <protection locked="0"/>
    </xf>
    <xf numFmtId="0" fontId="56" fillId="0" borderId="28" xfId="0" applyFont="1" applyBorder="1" applyAlignment="1" applyProtection="1">
      <alignment horizontal="justify" vertical="top" wrapText="1"/>
      <protection locked="0"/>
    </xf>
    <xf numFmtId="0" fontId="55" fillId="0" borderId="7" xfId="0" applyFont="1" applyBorder="1" applyAlignment="1">
      <alignment horizontal="justify" vertical="top" wrapText="1"/>
    </xf>
    <xf numFmtId="0" fontId="21" fillId="0" borderId="28" xfId="0" applyFont="1" applyBorder="1" applyAlignment="1" applyProtection="1">
      <alignment horizontal="justify" vertical="top" wrapText="1"/>
      <protection locked="0"/>
    </xf>
    <xf numFmtId="0" fontId="55" fillId="0" borderId="28" xfId="0" applyFont="1" applyBorder="1" applyAlignment="1">
      <alignment horizontal="justify" vertical="top" wrapText="1"/>
    </xf>
    <xf numFmtId="0" fontId="56" fillId="0" borderId="1" xfId="0" applyFont="1" applyBorder="1" applyAlignment="1" applyProtection="1">
      <alignment horizontal="justify" vertical="top" wrapText="1"/>
      <protection locked="0"/>
    </xf>
    <xf numFmtId="0" fontId="14" fillId="0" borderId="5" xfId="0" applyFont="1" applyBorder="1" applyAlignment="1" applyProtection="1">
      <alignment horizontal="justify" vertical="top"/>
      <protection locked="0"/>
    </xf>
    <xf numFmtId="0" fontId="19" fillId="24" borderId="5" xfId="0" applyFont="1" applyFill="1" applyBorder="1" applyAlignment="1">
      <alignment horizontal="justify" vertical="top" textRotation="180" wrapText="1"/>
    </xf>
    <xf numFmtId="0" fontId="56" fillId="24" borderId="5" xfId="0" applyFont="1" applyFill="1" applyBorder="1" applyAlignment="1" applyProtection="1">
      <alignment horizontal="justify" vertical="top" wrapText="1"/>
      <protection locked="0"/>
    </xf>
    <xf numFmtId="0" fontId="7" fillId="0" borderId="5" xfId="0" applyFont="1" applyBorder="1" applyAlignment="1" applyProtection="1">
      <alignment horizontal="justify" vertical="top" wrapText="1"/>
      <protection locked="0"/>
    </xf>
    <xf numFmtId="0" fontId="14" fillId="0" borderId="0" xfId="0" applyFont="1" applyAlignment="1">
      <alignment horizontal="justify" vertical="top"/>
    </xf>
    <xf numFmtId="0" fontId="14" fillId="0" borderId="0" xfId="0" applyFont="1" applyAlignment="1">
      <alignment horizontal="justify" vertical="top" textRotation="180"/>
    </xf>
    <xf numFmtId="0" fontId="56" fillId="0" borderId="0" xfId="0" applyFont="1" applyAlignment="1">
      <alignment horizontal="justify" vertical="top"/>
    </xf>
    <xf numFmtId="0" fontId="15" fillId="0" borderId="0" xfId="0" applyFont="1" applyAlignment="1">
      <alignment horizontal="center" vertical="center"/>
    </xf>
    <xf numFmtId="0" fontId="15" fillId="5" borderId="13" xfId="0" applyFont="1" applyFill="1" applyBorder="1" applyAlignment="1">
      <alignment horizontal="center"/>
    </xf>
    <xf numFmtId="0" fontId="14" fillId="0" borderId="0" xfId="0" applyFont="1" applyAlignment="1">
      <alignment horizontal="justify"/>
    </xf>
    <xf numFmtId="0" fontId="20" fillId="27" borderId="1" xfId="0" applyFont="1" applyFill="1" applyBorder="1" applyAlignment="1">
      <alignment horizontal="left" vertical="top" wrapText="1"/>
    </xf>
    <xf numFmtId="164" fontId="20" fillId="30" borderId="60" xfId="0" applyNumberFormat="1" applyFont="1" applyFill="1" applyBorder="1" applyAlignment="1">
      <alignment horizontal="center" vertical="center"/>
    </xf>
    <xf numFmtId="0" fontId="20" fillId="26" borderId="1" xfId="0" applyFont="1" applyFill="1" applyBorder="1" applyAlignment="1">
      <alignment horizontal="left" vertical="top" wrapText="1"/>
    </xf>
    <xf numFmtId="0" fontId="20" fillId="26" borderId="28" xfId="0" applyFont="1" applyFill="1" applyBorder="1" applyAlignment="1">
      <alignment horizontal="left" vertical="top" wrapText="1"/>
    </xf>
    <xf numFmtId="0" fontId="60" fillId="0" borderId="0" xfId="0" applyFont="1" applyAlignment="1">
      <alignment vertical="center"/>
    </xf>
    <xf numFmtId="0" fontId="61" fillId="0" borderId="0" xfId="0" applyFont="1" applyAlignment="1">
      <alignment vertical="center"/>
    </xf>
    <xf numFmtId="0" fontId="7" fillId="0" borderId="83" xfId="0" applyFont="1" applyBorder="1"/>
    <xf numFmtId="0" fontId="62" fillId="18" borderId="96" xfId="0" applyFont="1" applyFill="1" applyBorder="1" applyAlignment="1">
      <alignment horizontal="center" vertical="top"/>
    </xf>
    <xf numFmtId="0" fontId="63" fillId="18" borderId="96" xfId="0" applyFont="1" applyFill="1" applyBorder="1" applyAlignment="1">
      <alignment horizontal="center" vertical="top" wrapText="1"/>
    </xf>
    <xf numFmtId="0" fontId="61" fillId="27" borderId="68" xfId="0" applyFont="1" applyFill="1" applyBorder="1" applyAlignment="1">
      <alignment vertical="center"/>
    </xf>
    <xf numFmtId="0" fontId="7" fillId="33" borderId="1" xfId="0" applyFont="1" applyFill="1" applyBorder="1" applyAlignment="1">
      <alignment horizontal="justify" vertical="top" wrapText="1"/>
    </xf>
    <xf numFmtId="0" fontId="61" fillId="27" borderId="69" xfId="0" applyFont="1" applyFill="1" applyBorder="1" applyAlignment="1">
      <alignment vertical="center"/>
    </xf>
    <xf numFmtId="0" fontId="7" fillId="33" borderId="1" xfId="0" applyFont="1" applyFill="1" applyBorder="1" applyAlignment="1">
      <alignment horizontal="justify" vertical="top"/>
    </xf>
    <xf numFmtId="0" fontId="61" fillId="27" borderId="71" xfId="0" applyFont="1" applyFill="1" applyBorder="1" applyAlignment="1">
      <alignment vertical="center"/>
    </xf>
    <xf numFmtId="0" fontId="61" fillId="33" borderId="71" xfId="0" applyFont="1" applyFill="1" applyBorder="1" applyAlignment="1">
      <alignment horizontal="justify" vertical="top" wrapText="1"/>
    </xf>
    <xf numFmtId="0" fontId="61" fillId="27" borderId="63" xfId="0" applyFont="1" applyFill="1" applyBorder="1" applyAlignment="1">
      <alignment vertical="center"/>
    </xf>
    <xf numFmtId="0" fontId="21" fillId="0" borderId="7" xfId="0" applyFont="1" applyBorder="1" applyAlignment="1" applyProtection="1">
      <alignment horizontal="center" vertical="center" textRotation="90" wrapText="1"/>
      <protection locked="0"/>
    </xf>
    <xf numFmtId="0" fontId="21" fillId="0" borderId="1" xfId="0" applyFont="1" applyBorder="1" applyAlignment="1" applyProtection="1">
      <alignment horizontal="center" vertical="center" textRotation="90" wrapText="1"/>
      <protection locked="0"/>
    </xf>
    <xf numFmtId="0" fontId="21" fillId="0" borderId="5" xfId="0" applyFont="1" applyBorder="1" applyAlignment="1" applyProtection="1">
      <alignment horizontal="center" vertical="center" textRotation="90" wrapText="1"/>
      <protection locked="0"/>
    </xf>
    <xf numFmtId="0" fontId="21" fillId="0" borderId="28" xfId="0" applyFont="1" applyBorder="1" applyAlignment="1" applyProtection="1">
      <alignment horizontal="center" vertical="center" textRotation="90" wrapText="1"/>
      <protection locked="0"/>
    </xf>
    <xf numFmtId="0" fontId="7" fillId="0" borderId="5" xfId="0" applyFont="1" applyBorder="1" applyAlignment="1" applyProtection="1">
      <alignment horizontal="center" vertical="center" wrapText="1"/>
      <protection locked="0"/>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13" fillId="0" borderId="8" xfId="0" applyFont="1" applyBorder="1" applyAlignment="1">
      <alignment vertical="center" wrapText="1"/>
    </xf>
    <xf numFmtId="0" fontId="13" fillId="0" borderId="2" xfId="0" applyFont="1" applyBorder="1" applyAlignment="1">
      <alignment vertical="center" wrapText="1"/>
    </xf>
    <xf numFmtId="0" fontId="13" fillId="0" borderId="4" xfId="0" applyFont="1" applyBorder="1" applyAlignment="1">
      <alignment vertical="center" wrapText="1"/>
    </xf>
    <xf numFmtId="0" fontId="50" fillId="0" borderId="9"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3" fillId="0" borderId="4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0" xfId="0" applyFont="1" applyAlignment="1">
      <alignment horizontal="center" vertical="center" wrapText="1"/>
    </xf>
    <xf numFmtId="0" fontId="13" fillId="0" borderId="36"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10" fillId="12" borderId="1" xfId="0" applyFont="1" applyFill="1" applyBorder="1" applyAlignment="1">
      <alignment horizontal="center" vertical="center" wrapText="1"/>
    </xf>
    <xf numFmtId="0" fontId="7" fillId="0" borderId="43" xfId="0" applyFont="1" applyBorder="1" applyAlignment="1">
      <alignment horizontal="left" vertical="center" wrapText="1"/>
    </xf>
    <xf numFmtId="0" fontId="7" fillId="0" borderId="19" xfId="0" applyFont="1" applyBorder="1" applyAlignment="1">
      <alignment horizontal="left" vertical="center" wrapText="1"/>
    </xf>
    <xf numFmtId="0" fontId="7" fillId="0" borderId="21" xfId="0" applyFont="1" applyBorder="1" applyAlignment="1">
      <alignment horizontal="left" vertical="center" wrapText="1"/>
    </xf>
    <xf numFmtId="0" fontId="7" fillId="0" borderId="18" xfId="0" applyFont="1" applyBorder="1" applyAlignment="1">
      <alignment horizontal="left" vertical="center" wrapText="1"/>
    </xf>
    <xf numFmtId="0" fontId="7" fillId="0" borderId="0" xfId="0" applyFont="1" applyAlignment="1">
      <alignment horizontal="left" vertical="center" wrapText="1"/>
    </xf>
    <xf numFmtId="0" fontId="7" fillId="0" borderId="22" xfId="0" applyFont="1" applyBorder="1" applyAlignment="1">
      <alignment horizontal="left" vertical="center" wrapText="1"/>
    </xf>
    <xf numFmtId="0" fontId="7" fillId="0" borderId="16" xfId="0" applyFont="1" applyBorder="1" applyAlignment="1">
      <alignment horizontal="left" vertical="center" wrapText="1"/>
    </xf>
    <xf numFmtId="0" fontId="7" fillId="0" borderId="38" xfId="0" applyFont="1" applyBorder="1" applyAlignment="1">
      <alignment horizontal="left" vertical="center" wrapText="1"/>
    </xf>
    <xf numFmtId="0" fontId="7" fillId="0" borderId="64" xfId="0" applyFont="1" applyBorder="1" applyAlignment="1">
      <alignment horizontal="left" vertical="center" wrapText="1"/>
    </xf>
    <xf numFmtId="0" fontId="13" fillId="0" borderId="38"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14" fillId="0" borderId="19" xfId="0" applyFont="1" applyBorder="1" applyAlignment="1">
      <alignment horizontal="center"/>
    </xf>
    <xf numFmtId="0" fontId="14" fillId="0" borderId="0" xfId="0" applyFont="1" applyAlignment="1">
      <alignment horizontal="center"/>
    </xf>
    <xf numFmtId="0" fontId="14" fillId="0" borderId="38" xfId="0" applyFont="1"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0" fillId="0" borderId="38" xfId="0" applyBorder="1" applyAlignment="1">
      <alignment horizontal="center"/>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7" fillId="0" borderId="59" xfId="0" applyFont="1" applyBorder="1" applyAlignment="1">
      <alignment vertical="center" wrapText="1"/>
    </xf>
    <xf numFmtId="0" fontId="7" fillId="0" borderId="61" xfId="0" applyFont="1" applyBorder="1" applyAlignment="1">
      <alignment vertical="center" wrapText="1"/>
    </xf>
    <xf numFmtId="0" fontId="7" fillId="0" borderId="60" xfId="0" applyFont="1" applyBorder="1" applyAlignment="1">
      <alignment vertical="center" wrapText="1"/>
    </xf>
    <xf numFmtId="0" fontId="7" fillId="0" borderId="62" xfId="0" applyFont="1" applyBorder="1" applyAlignment="1">
      <alignment vertical="center" wrapText="1"/>
    </xf>
    <xf numFmtId="0" fontId="15" fillId="0" borderId="48" xfId="0" applyFont="1" applyBorder="1" applyAlignment="1">
      <alignment vertical="center" wrapText="1"/>
    </xf>
    <xf numFmtId="0" fontId="15" fillId="0" borderId="58" xfId="0" applyFont="1" applyBorder="1" applyAlignment="1">
      <alignment vertical="center" wrapText="1"/>
    </xf>
    <xf numFmtId="0" fontId="5" fillId="0" borderId="1" xfId="0" applyFont="1" applyBorder="1" applyAlignment="1">
      <alignment horizontal="left"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8" fillId="0" borderId="30" xfId="0" applyFont="1" applyBorder="1" applyAlignment="1">
      <alignment horizontal="justify" vertical="center" wrapText="1"/>
    </xf>
    <xf numFmtId="0" fontId="8" fillId="0" borderId="20" xfId="0" applyFont="1" applyBorder="1" applyAlignment="1">
      <alignment horizontal="justify" vertical="center" wrapText="1"/>
    </xf>
    <xf numFmtId="0" fontId="7" fillId="0" borderId="1" xfId="0" applyFont="1" applyBorder="1" applyAlignment="1" applyProtection="1">
      <alignment horizontal="justify" vertical="top" textRotation="180"/>
      <protection locked="0"/>
    </xf>
    <xf numFmtId="0" fontId="7" fillId="0" borderId="1" xfId="0" applyFont="1" applyBorder="1" applyAlignment="1" applyProtection="1">
      <alignment horizontal="justify" vertical="top" wrapText="1"/>
      <protection locked="0"/>
    </xf>
    <xf numFmtId="0" fontId="7" fillId="0" borderId="10" xfId="0" applyFont="1" applyBorder="1" applyAlignment="1" applyProtection="1">
      <alignment horizontal="justify" vertical="top" wrapText="1"/>
      <protection locked="0"/>
    </xf>
    <xf numFmtId="0" fontId="7" fillId="0" borderId="11" xfId="0" applyFont="1" applyBorder="1" applyAlignment="1" applyProtection="1">
      <alignment horizontal="justify" vertical="top" wrapText="1"/>
      <protection locked="0"/>
    </xf>
    <xf numFmtId="0" fontId="7" fillId="0" borderId="28" xfId="0" applyFont="1" applyBorder="1" applyAlignment="1" applyProtection="1">
      <alignment horizontal="justify" vertical="top"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justify" vertical="top" wrapText="1"/>
    </xf>
    <xf numFmtId="0" fontId="7" fillId="0" borderId="5" xfId="0" applyFont="1" applyBorder="1" applyAlignment="1">
      <alignment horizontal="justify" vertical="top" wrapText="1"/>
    </xf>
    <xf numFmtId="0" fontId="7" fillId="0" borderId="1" xfId="0" applyFont="1" applyBorder="1" applyAlignment="1">
      <alignment horizontal="justify" vertical="top" textRotation="180"/>
    </xf>
    <xf numFmtId="0" fontId="7" fillId="0" borderId="5" xfId="0" applyFont="1" applyBorder="1" applyAlignment="1">
      <alignment horizontal="justify" vertical="top" textRotation="180"/>
    </xf>
    <xf numFmtId="0" fontId="7" fillId="0" borderId="5" xfId="0" applyFont="1" applyBorder="1" applyAlignment="1" applyProtection="1">
      <alignment horizontal="justify" vertical="top" textRotation="180"/>
      <protection locked="0"/>
    </xf>
    <xf numFmtId="0" fontId="61" fillId="27" borderId="1" xfId="0" applyFont="1" applyFill="1" applyBorder="1" applyAlignment="1">
      <alignment horizontal="center" vertical="center"/>
    </xf>
    <xf numFmtId="0" fontId="7" fillId="0" borderId="3" xfId="0" applyFont="1" applyBorder="1" applyAlignment="1">
      <alignment horizontal="justify" wrapText="1"/>
    </xf>
    <xf numFmtId="0" fontId="7" fillId="0" borderId="6" xfId="0" applyFont="1" applyBorder="1" applyAlignment="1">
      <alignment horizontal="justify"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justify" vertical="top" textRotation="18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9" xfId="0" applyFont="1" applyBorder="1" applyAlignment="1">
      <alignment horizontal="justify" wrapText="1"/>
    </xf>
    <xf numFmtId="0" fontId="7" fillId="0" borderId="10" xfId="0" applyFont="1" applyBorder="1" applyAlignment="1" applyProtection="1">
      <alignment horizontal="justify" vertical="top" textRotation="180"/>
      <protection locked="0"/>
    </xf>
    <xf numFmtId="0" fontId="7" fillId="0" borderId="11" xfId="0" applyFont="1" applyBorder="1" applyAlignment="1" applyProtection="1">
      <alignment horizontal="justify" vertical="top" textRotation="180"/>
      <protection locked="0"/>
    </xf>
    <xf numFmtId="0" fontId="7" fillId="0" borderId="28" xfId="0" applyFont="1" applyBorder="1" applyAlignment="1" applyProtection="1">
      <alignment horizontal="justify" vertical="top" textRotation="180"/>
      <protection locked="0"/>
    </xf>
    <xf numFmtId="0" fontId="52" fillId="0" borderId="1" xfId="0" applyFont="1" applyBorder="1" applyAlignment="1">
      <alignment horizontal="center" vertical="center" wrapText="1"/>
    </xf>
    <xf numFmtId="0" fontId="7" fillId="0" borderId="7" xfId="0" applyFont="1" applyBorder="1" applyAlignment="1">
      <alignment horizontal="justify" vertical="top" textRotation="180" wrapText="1"/>
    </xf>
    <xf numFmtId="0" fontId="7" fillId="0" borderId="1" xfId="0" applyFont="1" applyBorder="1" applyAlignment="1">
      <alignment horizontal="justify" vertical="top" textRotation="180" wrapText="1"/>
    </xf>
    <xf numFmtId="0" fontId="7" fillId="0" borderId="60" xfId="0" applyFont="1" applyBorder="1" applyAlignment="1">
      <alignment horizontal="justify" vertical="top" textRotation="180" wrapText="1"/>
    </xf>
    <xf numFmtId="0" fontId="61" fillId="27" borderId="1" xfId="0" applyFont="1" applyFill="1" applyBorder="1" applyAlignment="1">
      <alignment horizontal="left" vertical="top" wrapText="1"/>
    </xf>
    <xf numFmtId="0" fontId="61" fillId="27" borderId="1" xfId="0" applyFont="1" applyFill="1" applyBorder="1" applyAlignment="1">
      <alignment horizontal="left" vertical="top"/>
    </xf>
    <xf numFmtId="0" fontId="7" fillId="0" borderId="1" xfId="0" applyFont="1" applyBorder="1" applyAlignment="1">
      <alignment horizontal="left"/>
    </xf>
    <xf numFmtId="0" fontId="7" fillId="0" borderId="3" xfId="0" applyFont="1" applyBorder="1" applyAlignment="1">
      <alignment horizontal="left"/>
    </xf>
    <xf numFmtId="0" fontId="7" fillId="0" borderId="3" xfId="0" applyFont="1" applyBorder="1" applyAlignment="1">
      <alignment horizontal="left" vertical="center" wrapText="1"/>
    </xf>
    <xf numFmtId="0" fontId="7" fillId="0" borderId="7" xfId="0" applyFont="1" applyBorder="1" applyAlignment="1" applyProtection="1">
      <alignment horizontal="justify" vertical="top" textRotation="180"/>
      <protection locked="0"/>
    </xf>
    <xf numFmtId="0" fontId="7" fillId="0" borderId="7" xfId="0" applyFont="1" applyBorder="1" applyAlignment="1">
      <alignment horizontal="justify" vertical="top"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3" fillId="0" borderId="26"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7"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57" fillId="3" borderId="1" xfId="0" applyFont="1" applyFill="1" applyBorder="1" applyAlignment="1" applyProtection="1">
      <alignment horizontal="justify" vertical="top" wrapText="1"/>
      <protection locked="0"/>
    </xf>
    <xf numFmtId="0" fontId="58" fillId="3" borderId="1" xfId="0" applyFont="1" applyFill="1" applyBorder="1" applyAlignment="1" applyProtection="1">
      <alignment horizontal="justify" vertical="top" wrapText="1"/>
      <protection locked="0"/>
    </xf>
    <xf numFmtId="0" fontId="58" fillId="3" borderId="1" xfId="0" applyFont="1" applyFill="1" applyBorder="1" applyAlignment="1" applyProtection="1">
      <alignment horizontal="justify" vertical="top"/>
      <protection locked="0"/>
    </xf>
    <xf numFmtId="0" fontId="57" fillId="3" borderId="10" xfId="0" applyFont="1" applyFill="1" applyBorder="1" applyAlignment="1" applyProtection="1">
      <alignment horizontal="justify" vertical="top" wrapText="1"/>
      <protection locked="0"/>
    </xf>
    <xf numFmtId="0" fontId="57" fillId="3" borderId="10" xfId="0" applyFont="1" applyFill="1" applyBorder="1" applyAlignment="1" applyProtection="1">
      <alignment horizontal="justify" vertical="top"/>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7" fillId="3" borderId="60" xfId="0" applyFont="1" applyFill="1" applyBorder="1" applyAlignment="1" applyProtection="1">
      <alignment horizontal="justify" vertical="top" wrapText="1"/>
      <protection locked="0"/>
    </xf>
    <xf numFmtId="0" fontId="57" fillId="3" borderId="62" xfId="0" applyFont="1" applyFill="1" applyBorder="1" applyAlignment="1" applyProtection="1">
      <alignment horizontal="justify" vertical="top"/>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0" xfId="0" applyFont="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9" xfId="0" applyFont="1" applyBorder="1" applyAlignment="1">
      <alignment horizontal="center"/>
    </xf>
    <xf numFmtId="0" fontId="7" fillId="0" borderId="3" xfId="0" applyFont="1" applyBorder="1" applyAlignment="1">
      <alignment horizontal="center"/>
    </xf>
    <xf numFmtId="0" fontId="7" fillId="0" borderId="6" xfId="0" applyFont="1" applyBorder="1" applyAlignment="1">
      <alignment horizontal="center"/>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31" borderId="60" xfId="0" applyFont="1" applyFill="1" applyBorder="1" applyAlignment="1">
      <alignment horizontal="left" vertical="center" wrapText="1"/>
    </xf>
    <xf numFmtId="0" fontId="7" fillId="31" borderId="69" xfId="0" applyFont="1" applyFill="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13" fillId="0" borderId="4" xfId="0" applyFont="1" applyBorder="1" applyAlignment="1">
      <alignment horizontal="center"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3" fillId="0" borderId="16"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50" fillId="0" borderId="7" xfId="0" applyFont="1" applyBorder="1" applyAlignment="1">
      <alignment horizontal="center" vertical="center" wrapText="1"/>
    </xf>
    <xf numFmtId="0" fontId="50" fillId="0" borderId="1"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52" fillId="0" borderId="7" xfId="0" applyFont="1" applyBorder="1" applyAlignment="1">
      <alignment horizontal="center"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14" fillId="0" borderId="21" xfId="0" applyFont="1" applyBorder="1" applyAlignment="1">
      <alignment horizontal="center"/>
    </xf>
    <xf numFmtId="0" fontId="14" fillId="0" borderId="22" xfId="0" applyFont="1" applyBorder="1" applyAlignment="1">
      <alignment horizontal="center"/>
    </xf>
    <xf numFmtId="0" fontId="14" fillId="0" borderId="24" xfId="0" applyFont="1" applyBorder="1" applyAlignment="1">
      <alignment horizontal="center"/>
    </xf>
    <xf numFmtId="0" fontId="9" fillId="0" borderId="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8" xfId="0" applyFont="1" applyBorder="1" applyAlignment="1">
      <alignment horizontal="center" vertical="center" wrapText="1"/>
    </xf>
    <xf numFmtId="0" fontId="8" fillId="0" borderId="9" xfId="0" applyFont="1" applyBorder="1" applyAlignment="1">
      <alignment horizontal="center" vertical="center"/>
    </xf>
    <xf numFmtId="0" fontId="8" fillId="0" borderId="3" xfId="0" applyFont="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6" borderId="20"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7" fillId="0" borderId="5" xfId="0" applyFont="1" applyBorder="1" applyAlignment="1">
      <alignment horizontal="left" vertical="center" wrapText="1"/>
    </xf>
    <xf numFmtId="0" fontId="52" fillId="0" borderId="43" xfId="0" applyFont="1" applyBorder="1" applyAlignment="1">
      <alignment horizontal="center" vertical="center" wrapText="1"/>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5" fillId="6" borderId="53" xfId="0" applyFont="1" applyFill="1" applyBorder="1" applyAlignment="1">
      <alignment horizontal="center" vertical="center" wrapText="1"/>
    </xf>
    <xf numFmtId="0" fontId="5" fillId="6" borderId="54" xfId="0" applyFont="1" applyFill="1" applyBorder="1" applyAlignment="1">
      <alignment horizontal="center" vertical="center" wrapText="1"/>
    </xf>
    <xf numFmtId="0" fontId="5" fillId="6" borderId="86" xfId="0" applyFont="1" applyFill="1" applyBorder="1" applyAlignment="1">
      <alignment horizontal="center" vertical="center" wrapText="1"/>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32" borderId="30" xfId="0" applyFont="1" applyFill="1" applyBorder="1" applyAlignment="1">
      <alignment horizontal="center" vertical="center" wrapText="1"/>
    </xf>
    <xf numFmtId="0" fontId="5" fillId="32" borderId="20" xfId="0" applyFont="1" applyFill="1" applyBorder="1" applyAlignment="1">
      <alignment horizontal="center" vertical="center" wrapText="1"/>
    </xf>
    <xf numFmtId="0" fontId="5" fillId="32" borderId="27" xfId="0" applyFont="1" applyFill="1" applyBorder="1" applyAlignment="1">
      <alignment horizontal="center" vertical="center" wrapText="1"/>
    </xf>
    <xf numFmtId="0" fontId="1" fillId="0" borderId="20" xfId="0" applyFont="1" applyBorder="1" applyAlignment="1">
      <alignment horizontal="left" vertical="center" wrapText="1"/>
    </xf>
    <xf numFmtId="0" fontId="5" fillId="0" borderId="30" xfId="0" applyFont="1" applyBorder="1" applyAlignment="1">
      <alignment horizontal="left" vertical="center" wrapText="1"/>
    </xf>
    <xf numFmtId="0" fontId="5" fillId="31" borderId="46" xfId="0" applyFont="1" applyFill="1" applyBorder="1" applyAlignment="1">
      <alignment horizontal="center" vertical="center" wrapText="1"/>
    </xf>
    <xf numFmtId="0" fontId="5" fillId="31" borderId="12" xfId="0" applyFont="1" applyFill="1" applyBorder="1" applyAlignment="1">
      <alignment horizontal="center" vertical="center" wrapText="1"/>
    </xf>
    <xf numFmtId="0" fontId="5" fillId="31" borderId="29" xfId="0" applyFont="1" applyFill="1" applyBorder="1" applyAlignment="1">
      <alignment horizontal="center" vertical="center" wrapText="1"/>
    </xf>
    <xf numFmtId="0" fontId="1" fillId="31" borderId="30" xfId="0" applyFont="1" applyFill="1" applyBorder="1" applyAlignment="1">
      <alignment horizontal="left" vertical="center" wrapText="1"/>
    </xf>
    <xf numFmtId="0" fontId="5" fillId="31" borderId="20" xfId="0" applyFont="1" applyFill="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14" fillId="0" borderId="30" xfId="0" applyFont="1" applyBorder="1" applyAlignment="1">
      <alignment horizontal="center"/>
    </xf>
    <xf numFmtId="0" fontId="14" fillId="0" borderId="20" xfId="0" applyFont="1" applyBorder="1" applyAlignment="1">
      <alignment horizontal="center"/>
    </xf>
    <xf numFmtId="0" fontId="14" fillId="0" borderId="45" xfId="0" applyFont="1"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53" fillId="0" borderId="43"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44" xfId="0" applyFont="1" applyBorder="1" applyAlignment="1">
      <alignment horizontal="center" vertical="center" wrapText="1"/>
    </xf>
    <xf numFmtId="0" fontId="53" fillId="0" borderId="18" xfId="0" applyFont="1" applyBorder="1" applyAlignment="1">
      <alignment horizontal="center" vertical="center" wrapText="1"/>
    </xf>
    <xf numFmtId="0" fontId="53" fillId="0" borderId="0" xfId="0" applyFont="1" applyAlignment="1">
      <alignment horizontal="center" vertical="center" wrapText="1"/>
    </xf>
    <xf numFmtId="0" fontId="53" fillId="0" borderId="36" xfId="0" applyFont="1" applyBorder="1" applyAlignment="1">
      <alignment horizontal="center" vertical="center" wrapText="1"/>
    </xf>
    <xf numFmtId="0" fontId="53" fillId="0" borderId="23" xfId="0" applyFont="1" applyBorder="1" applyAlignment="1">
      <alignment horizontal="center" vertical="center" wrapText="1"/>
    </xf>
    <xf numFmtId="0" fontId="53" fillId="0" borderId="41" xfId="0" applyFont="1" applyBorder="1" applyAlignment="1">
      <alignment horizontal="center" vertical="center" wrapText="1"/>
    </xf>
    <xf numFmtId="0" fontId="53"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0" borderId="27" xfId="0" applyFont="1" applyBorder="1" applyAlignment="1">
      <alignment horizontal="justify"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png"/><Relationship Id="rId12"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6.emf"/><Relationship Id="rId1" Type="http://schemas.openxmlformats.org/officeDocument/2006/relationships/image" Target="../media/image19.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267494</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666750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4427764</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169334</xdr:rowOff>
    </xdr:from>
    <xdr:to>
      <xdr:col>0</xdr:col>
      <xdr:colOff>1428750</xdr:colOff>
      <xdr:row>2</xdr:row>
      <xdr:rowOff>206070</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69334"/>
          <a:ext cx="1428750" cy="587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84667</xdr:colOff>
      <xdr:row>0</xdr:row>
      <xdr:rowOff>0</xdr:rowOff>
    </xdr:from>
    <xdr:to>
      <xdr:col>5</xdr:col>
      <xdr:colOff>910166</xdr:colOff>
      <xdr:row>3</xdr:row>
      <xdr:rowOff>169507</xdr:rowOff>
    </xdr:to>
    <xdr:pic>
      <xdr:nvPicPr>
        <xdr:cNvPr id="30" name="Imagen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969250" y="0"/>
          <a:ext cx="825499" cy="97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1990725</xdr:colOff>
      <xdr:row>3</xdr:row>
      <xdr:rowOff>37295</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90725" cy="818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0</xdr:row>
      <xdr:rowOff>38100</xdr:rowOff>
    </xdr:from>
    <xdr:to>
      <xdr:col>5</xdr:col>
      <xdr:colOff>885824</xdr:colOff>
      <xdr:row>3</xdr:row>
      <xdr:rowOff>201100</xdr:rowOff>
    </xdr:to>
    <xdr:pic>
      <xdr:nvPicPr>
        <xdr:cNvPr id="3" name="Imagen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58425" y="38100"/>
          <a:ext cx="800099" cy="94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2052205</xdr:colOff>
      <xdr:row>2</xdr:row>
      <xdr:rowOff>231427</xdr:rowOff>
    </xdr:to>
    <xdr:pic>
      <xdr:nvPicPr>
        <xdr:cNvPr id="2" name="Imagen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52205" cy="846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95250</xdr:colOff>
      <xdr:row>0</xdr:row>
      <xdr:rowOff>0</xdr:rowOff>
    </xdr:from>
    <xdr:to>
      <xdr:col>19</xdr:col>
      <xdr:colOff>995795</xdr:colOff>
      <xdr:row>3</xdr:row>
      <xdr:rowOff>211954</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65227" y="0"/>
          <a:ext cx="900545" cy="1069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1991723</xdr:colOff>
      <xdr:row>3</xdr:row>
      <xdr:rowOff>142875</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91723" cy="82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130969</xdr:colOff>
      <xdr:row>0</xdr:row>
      <xdr:rowOff>1</xdr:rowOff>
    </xdr:from>
    <xdr:to>
      <xdr:col>5</xdr:col>
      <xdr:colOff>844018</xdr:colOff>
      <xdr:row>3</xdr:row>
      <xdr:rowOff>166689</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10875" y="1"/>
          <a:ext cx="713049" cy="845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759504</xdr:colOff>
      <xdr:row>10</xdr:row>
      <xdr:rowOff>186643</xdr:rowOff>
    </xdr:from>
    <xdr:to>
      <xdr:col>22</xdr:col>
      <xdr:colOff>694530</xdr:colOff>
      <xdr:row>27</xdr:row>
      <xdr:rowOff>116495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681379" y="2792789"/>
          <a:ext cx="8666276" cy="5208289"/>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0</xdr:row>
      <xdr:rowOff>0</xdr:rowOff>
    </xdr:from>
    <xdr:to>
      <xdr:col>1</xdr:col>
      <xdr:colOff>952500</xdr:colOff>
      <xdr:row>3</xdr:row>
      <xdr:rowOff>152761</xdr:rowOff>
    </xdr:to>
    <xdr:pic>
      <xdr:nvPicPr>
        <xdr:cNvPr id="4" name="Imagen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24050" cy="790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561975</xdr:colOff>
      <xdr:row>0</xdr:row>
      <xdr:rowOff>0</xdr:rowOff>
    </xdr:from>
    <xdr:to>
      <xdr:col>10</xdr:col>
      <xdr:colOff>495300</xdr:colOff>
      <xdr:row>3</xdr:row>
      <xdr:rowOff>182250</xdr:rowOff>
    </xdr:to>
    <xdr:pic>
      <xdr:nvPicPr>
        <xdr:cNvPr id="5" name="Imagen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24825" y="0"/>
          <a:ext cx="695325" cy="82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B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B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B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B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B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B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B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B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B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B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B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B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B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B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B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B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B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B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B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B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B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B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B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B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B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B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B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B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B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B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359064</xdr:colOff>
      <xdr:row>10</xdr:row>
      <xdr:rowOff>83662</xdr:rowOff>
    </xdr:from>
    <xdr:to>
      <xdr:col>19</xdr:col>
      <xdr:colOff>685296</xdr:colOff>
      <xdr:row>17</xdr:row>
      <xdr:rowOff>147616</xdr:rowOff>
    </xdr:to>
    <xdr:pic>
      <xdr:nvPicPr>
        <xdr:cNvPr id="48" name="Imagen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803246" y="2392753"/>
          <a:ext cx="5660232" cy="2165227"/>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B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B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B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1</xdr:col>
      <xdr:colOff>695325</xdr:colOff>
      <xdr:row>3</xdr:row>
      <xdr:rowOff>113300</xdr:rowOff>
    </xdr:to>
    <xdr:pic>
      <xdr:nvPicPr>
        <xdr:cNvPr id="4" name="Imagen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57325" cy="59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466726</xdr:colOff>
      <xdr:row>0</xdr:row>
      <xdr:rowOff>0</xdr:rowOff>
    </xdr:from>
    <xdr:to>
      <xdr:col>10</xdr:col>
      <xdr:colOff>228600</xdr:colOff>
      <xdr:row>3</xdr:row>
      <xdr:rowOff>132353</xdr:rowOff>
    </xdr:to>
    <xdr:pic>
      <xdr:nvPicPr>
        <xdr:cNvPr id="5" name="Imagen 4">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00901" y="0"/>
          <a:ext cx="523874" cy="618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2047875</xdr:colOff>
      <xdr:row>3</xdr:row>
      <xdr:rowOff>6604</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47875" cy="847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282575</xdr:colOff>
      <xdr:row>0</xdr:row>
      <xdr:rowOff>0</xdr:rowOff>
    </xdr:from>
    <xdr:to>
      <xdr:col>10</xdr:col>
      <xdr:colOff>1209674</xdr:colOff>
      <xdr:row>3</xdr:row>
      <xdr:rowOff>260683</xdr:rowOff>
    </xdr:to>
    <xdr:pic>
      <xdr:nvPicPr>
        <xdr:cNvPr id="3" name="Imagen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714075" y="0"/>
          <a:ext cx="927099" cy="1108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242162</xdr:colOff>
      <xdr:row>0</xdr:row>
      <xdr:rowOff>0</xdr:rowOff>
    </xdr:from>
    <xdr:to>
      <xdr:col>0</xdr:col>
      <xdr:colOff>2195593</xdr:colOff>
      <xdr:row>3</xdr:row>
      <xdr:rowOff>156726</xdr:rowOff>
    </xdr:to>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162" y="0"/>
          <a:ext cx="1953431" cy="802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379387</xdr:colOff>
      <xdr:row>0</xdr:row>
      <xdr:rowOff>0</xdr:rowOff>
    </xdr:from>
    <xdr:to>
      <xdr:col>7</xdr:col>
      <xdr:colOff>1073581</xdr:colOff>
      <xdr:row>3</xdr:row>
      <xdr:rowOff>177858</xdr:rowOff>
    </xdr:to>
    <xdr:pic>
      <xdr:nvPicPr>
        <xdr:cNvPr id="3" name="Imagen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233794" y="0"/>
          <a:ext cx="694194" cy="823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103909</xdr:colOff>
      <xdr:row>0</xdr:row>
      <xdr:rowOff>1</xdr:rowOff>
    </xdr:from>
    <xdr:to>
      <xdr:col>0</xdr:col>
      <xdr:colOff>1870364</xdr:colOff>
      <xdr:row>3</xdr:row>
      <xdr:rowOff>154377</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09" y="1"/>
          <a:ext cx="1766455" cy="725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796638</xdr:colOff>
      <xdr:row>0</xdr:row>
      <xdr:rowOff>8659</xdr:rowOff>
    </xdr:from>
    <xdr:to>
      <xdr:col>5</xdr:col>
      <xdr:colOff>1446070</xdr:colOff>
      <xdr:row>4</xdr:row>
      <xdr:rowOff>2618</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14365" y="8659"/>
          <a:ext cx="649432" cy="764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11</xdr:row>
          <xdr:rowOff>167640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12</xdr:row>
          <xdr:rowOff>167640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13</xdr:row>
          <xdr:rowOff>167640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15</xdr:row>
          <xdr:rowOff>167640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16</xdr:row>
          <xdr:rowOff>167640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17</xdr:row>
          <xdr:rowOff>167640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18</xdr:row>
          <xdr:rowOff>167640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19</xdr:row>
          <xdr:rowOff>167640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20</xdr:row>
          <xdr:rowOff>167640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21</xdr:row>
          <xdr:rowOff>167640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22</xdr:row>
          <xdr:rowOff>167640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23</xdr:row>
          <xdr:rowOff>167640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24</xdr:row>
          <xdr:rowOff>167640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25</xdr:row>
          <xdr:rowOff>167640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26</xdr:row>
          <xdr:rowOff>167640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27</xdr:row>
          <xdr:rowOff>167640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28</xdr:row>
          <xdr:rowOff>167640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29</xdr:row>
          <xdr:rowOff>167640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30</xdr:row>
          <xdr:rowOff>167640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31</xdr:row>
          <xdr:rowOff>167640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32</xdr:row>
          <xdr:rowOff>167640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33</xdr:row>
          <xdr:rowOff>167640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34</xdr:row>
          <xdr:rowOff>167640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346364</xdr:rowOff>
    </xdr:from>
    <xdr:to>
      <xdr:col>0</xdr:col>
      <xdr:colOff>910981</xdr:colOff>
      <xdr:row>2</xdr:row>
      <xdr:rowOff>146339</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6364"/>
          <a:ext cx="910981" cy="372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103911</xdr:colOff>
      <xdr:row>0</xdr:row>
      <xdr:rowOff>1</xdr:rowOff>
    </xdr:from>
    <xdr:to>
      <xdr:col>19</xdr:col>
      <xdr:colOff>801847</xdr:colOff>
      <xdr:row>3</xdr:row>
      <xdr:rowOff>164524</xdr:rowOff>
    </xdr:to>
    <xdr:pic>
      <xdr:nvPicPr>
        <xdr:cNvPr id="4" name="Imagen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2" y="1"/>
          <a:ext cx="697936" cy="822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60613</xdr:rowOff>
    </xdr:from>
    <xdr:to>
      <xdr:col>0</xdr:col>
      <xdr:colOff>1976710</xdr:colOff>
      <xdr:row>3</xdr:row>
      <xdr:rowOff>121226</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0613"/>
          <a:ext cx="1976710" cy="813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71866</xdr:colOff>
      <xdr:row>0</xdr:row>
      <xdr:rowOff>60614</xdr:rowOff>
    </xdr:from>
    <xdr:to>
      <xdr:col>4</xdr:col>
      <xdr:colOff>796637</xdr:colOff>
      <xdr:row>3</xdr:row>
      <xdr:rowOff>164523</xdr:rowOff>
    </xdr:to>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3071" y="60614"/>
          <a:ext cx="724771"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318005</xdr:colOff>
      <xdr:row>1</xdr:row>
      <xdr:rowOff>33051</xdr:rowOff>
    </xdr:from>
    <xdr:to>
      <xdr:col>35</xdr:col>
      <xdr:colOff>344199</xdr:colOff>
      <xdr:row>10</xdr:row>
      <xdr:rowOff>3789076</xdr:rowOff>
    </xdr:to>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8300050" y="235096"/>
          <a:ext cx="12033467" cy="926898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xdr:col>
      <xdr:colOff>76579</xdr:colOff>
      <xdr:row>2</xdr:row>
      <xdr:rowOff>147410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42472" cy="532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321469</xdr:colOff>
      <xdr:row>0</xdr:row>
      <xdr:rowOff>0</xdr:rowOff>
    </xdr:from>
    <xdr:to>
      <xdr:col>12</xdr:col>
      <xdr:colOff>975262</xdr:colOff>
      <xdr:row>3</xdr:row>
      <xdr:rowOff>166687</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28219" y="0"/>
          <a:ext cx="653793"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2</xdr:col>
      <xdr:colOff>1006928</xdr:colOff>
      <xdr:row>4</xdr:row>
      <xdr:rowOff>1075</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 y="0"/>
          <a:ext cx="1850571" cy="767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136072</xdr:colOff>
      <xdr:row>0</xdr:row>
      <xdr:rowOff>1</xdr:rowOff>
    </xdr:from>
    <xdr:to>
      <xdr:col>9</xdr:col>
      <xdr:colOff>752951</xdr:colOff>
      <xdr:row>3</xdr:row>
      <xdr:rowOff>163287</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17286" y="1"/>
          <a:ext cx="616879"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2041071</xdr:colOff>
      <xdr:row>3</xdr:row>
      <xdr:rowOff>106030</xdr:rowOff>
    </xdr:to>
    <xdr:pic>
      <xdr:nvPicPr>
        <xdr:cNvPr id="2" name="Imagen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41071" cy="840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231322</xdr:colOff>
      <xdr:row>0</xdr:row>
      <xdr:rowOff>13607</xdr:rowOff>
    </xdr:from>
    <xdr:to>
      <xdr:col>5</xdr:col>
      <xdr:colOff>966107</xdr:colOff>
      <xdr:row>3</xdr:row>
      <xdr:rowOff>147483</xdr:rowOff>
    </xdr:to>
    <xdr:pic>
      <xdr:nvPicPr>
        <xdr:cNvPr id="3" name="Imagen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93286" y="13607"/>
          <a:ext cx="734785" cy="868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YIBEALVAREZ\Desktop\V2024\C%20RIESGOS%202024\C%20RIESGOS%202024\C.%20SEGUNDA%20ACTUALIZACION%20MR%20FISCAL%20NUEVOS%20FORMATOS%20EN%20ABRIL%202024\actualizacion%20sept%202024\NUEVO%20CORRUPCION\2.%20B4-2024%20MRV4%20CORRP%20SEC%20H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MAPA DE RIESGO ADMON"/>
      <sheetName val="DESCRIPCION del riesgo"/>
      <sheetName val="PROBABILIDAD"/>
      <sheetName val=" IMPACTO RIESGOS CORRUPCION"/>
      <sheetName val="CONTROLES Y EVALUACIÓN"/>
      <sheetName val="EVALUACIÓN SOLIDEZ CONTROLES"/>
      <sheetName val="VALORACION RIESGOS INHERENTES"/>
      <sheetName val="Hoja3"/>
      <sheetName val="NOOO"/>
      <sheetName val="Hoja2"/>
      <sheetName val="VALORACIÓN RIESGOS RESIDUAL"/>
      <sheetName val="NOO"/>
      <sheetName val="NO"/>
    </sheetNames>
    <sheetDataSet>
      <sheetData sheetId="0"/>
      <sheetData sheetId="1">
        <row r="24">
          <cell r="D24" t="str">
            <v>Incumplimiento en la gestión del CLDO del Impuesto predial unificado dentro de los términos establecidos en el procedimiento PRO-GHP-05 FACTURACION  I.P.U para la actividad No. 11-12 y 13 (C.L.D.O)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7.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6.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image" Target="../media/image18.emf"/><Relationship Id="rId44" Type="http://schemas.openxmlformats.org/officeDocument/2006/relationships/control" Target="../activeX/activeX38.xml"/><Relationship Id="rId52" Type="http://schemas.openxmlformats.org/officeDocument/2006/relationships/image" Target="../media/image19.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B7" sqref="B7:F7"/>
    </sheetView>
  </sheetViews>
  <sheetFormatPr baseColWidth="10" defaultColWidth="11.44140625" defaultRowHeight="13.8" x14ac:dyDescent="0.25"/>
  <cols>
    <col min="1" max="1" width="22.44140625" style="1" customWidth="1"/>
    <col min="2" max="3" width="11.44140625" style="1"/>
    <col min="4" max="4" width="45.21875" style="1" customWidth="1"/>
    <col min="5" max="5" width="28" style="1" customWidth="1"/>
    <col min="6" max="6" width="15.44140625" style="1" customWidth="1"/>
    <col min="7" max="16384" width="11.44140625" style="1"/>
  </cols>
  <sheetData>
    <row r="1" spans="1:7" s="25" customFormat="1" ht="24" customHeight="1" x14ac:dyDescent="0.25">
      <c r="A1" s="369"/>
      <c r="B1" s="378" t="s">
        <v>253</v>
      </c>
      <c r="C1" s="379"/>
      <c r="D1" s="380"/>
      <c r="E1" s="30" t="s">
        <v>364</v>
      </c>
      <c r="F1" s="372"/>
    </row>
    <row r="2" spans="1:7" s="25" customFormat="1" ht="19.5" customHeight="1" x14ac:dyDescent="0.25">
      <c r="A2" s="370"/>
      <c r="B2" s="381"/>
      <c r="C2" s="382"/>
      <c r="D2" s="383"/>
      <c r="E2" s="31" t="s">
        <v>362</v>
      </c>
      <c r="F2" s="373"/>
    </row>
    <row r="3" spans="1:7" s="25" customFormat="1" ht="20.25" customHeight="1" x14ac:dyDescent="0.25">
      <c r="A3" s="370"/>
      <c r="B3" s="381"/>
      <c r="C3" s="382"/>
      <c r="D3" s="383"/>
      <c r="E3" s="31" t="s">
        <v>375</v>
      </c>
      <c r="F3" s="373"/>
    </row>
    <row r="4" spans="1:7" s="25" customFormat="1" ht="19.5" customHeight="1" thickBot="1" x14ac:dyDescent="0.3">
      <c r="A4" s="371"/>
      <c r="B4" s="384"/>
      <c r="C4" s="385"/>
      <c r="D4" s="386"/>
      <c r="E4" s="250" t="s">
        <v>407</v>
      </c>
      <c r="F4" s="374"/>
    </row>
    <row r="5" spans="1:7" ht="14.4" thickBot="1" x14ac:dyDescent="0.3"/>
    <row r="6" spans="1:7" ht="42.75" customHeight="1" x14ac:dyDescent="0.25">
      <c r="A6" s="157" t="s">
        <v>254</v>
      </c>
      <c r="B6" s="387" t="s">
        <v>261</v>
      </c>
      <c r="C6" s="387"/>
      <c r="D6" s="387"/>
      <c r="E6" s="387"/>
      <c r="F6" s="388"/>
    </row>
    <row r="7" spans="1:7" ht="50.25" customHeight="1" thickBot="1" x14ac:dyDescent="0.3">
      <c r="A7" s="158" t="s">
        <v>255</v>
      </c>
      <c r="B7" s="358" t="s">
        <v>256</v>
      </c>
      <c r="C7" s="358"/>
      <c r="D7" s="358"/>
      <c r="E7" s="358"/>
      <c r="F7" s="359"/>
    </row>
    <row r="8" spans="1:7" ht="17.25" customHeight="1" x14ac:dyDescent="0.25">
      <c r="A8" s="390"/>
      <c r="B8" s="390"/>
      <c r="C8" s="390"/>
      <c r="D8" s="390"/>
      <c r="E8" s="390"/>
      <c r="F8" s="390"/>
    </row>
    <row r="9" spans="1:7" ht="54.75" customHeight="1" x14ac:dyDescent="0.25">
      <c r="A9" s="389" t="s">
        <v>356</v>
      </c>
      <c r="B9" s="389"/>
      <c r="C9" s="389"/>
      <c r="D9" s="389"/>
      <c r="E9" s="389"/>
      <c r="F9" s="389"/>
    </row>
    <row r="10" spans="1:7" ht="18" customHeight="1" thickBot="1" x14ac:dyDescent="0.3">
      <c r="A10" s="367"/>
      <c r="B10" s="368"/>
      <c r="C10" s="368"/>
      <c r="D10" s="368"/>
      <c r="E10" s="368"/>
      <c r="F10" s="368"/>
      <c r="G10" s="368"/>
    </row>
    <row r="11" spans="1:7" ht="24.75" customHeight="1" x14ac:dyDescent="0.25">
      <c r="A11" s="375" t="s">
        <v>257</v>
      </c>
      <c r="B11" s="376"/>
      <c r="C11" s="376"/>
      <c r="D11" s="376"/>
      <c r="E11" s="376"/>
      <c r="F11" s="377"/>
    </row>
    <row r="12" spans="1:7" ht="229.5" customHeight="1" thickBot="1" x14ac:dyDescent="0.3">
      <c r="A12" s="366" t="s">
        <v>355</v>
      </c>
      <c r="B12" s="358"/>
      <c r="C12" s="358"/>
      <c r="D12" s="358"/>
      <c r="E12" s="358"/>
      <c r="F12" s="359"/>
    </row>
    <row r="13" spans="1:7" ht="18" customHeight="1" thickBot="1" x14ac:dyDescent="0.3">
      <c r="A13" s="409"/>
      <c r="B13" s="409"/>
      <c r="C13" s="409"/>
      <c r="D13" s="409"/>
      <c r="E13" s="409"/>
      <c r="F13" s="409"/>
    </row>
    <row r="14" spans="1:7" ht="26.25" customHeight="1" x14ac:dyDescent="0.25">
      <c r="A14" s="375" t="s">
        <v>258</v>
      </c>
      <c r="B14" s="376"/>
      <c r="C14" s="376"/>
      <c r="D14" s="376"/>
      <c r="E14" s="376"/>
      <c r="F14" s="377"/>
    </row>
    <row r="15" spans="1:7" ht="284.25" customHeight="1" thickBot="1" x14ac:dyDescent="0.3">
      <c r="A15" s="366" t="s">
        <v>358</v>
      </c>
      <c r="B15" s="358"/>
      <c r="C15" s="358"/>
      <c r="D15" s="358"/>
      <c r="E15" s="358"/>
      <c r="F15" s="359"/>
    </row>
    <row r="16" spans="1:7" ht="21.75" customHeight="1" thickBot="1" x14ac:dyDescent="0.3">
      <c r="A16" s="138"/>
      <c r="B16" s="138"/>
      <c r="C16" s="138"/>
      <c r="D16" s="138"/>
      <c r="E16" s="138"/>
      <c r="F16" s="138"/>
    </row>
    <row r="17" spans="1:6" ht="23.25" customHeight="1" thickBot="1" x14ac:dyDescent="0.3">
      <c r="A17" s="375" t="s">
        <v>360</v>
      </c>
      <c r="B17" s="376"/>
      <c r="C17" s="376"/>
      <c r="D17" s="376"/>
      <c r="E17" s="376"/>
      <c r="F17" s="377"/>
    </row>
    <row r="18" spans="1:6" ht="81.75" customHeight="1" x14ac:dyDescent="0.25">
      <c r="A18" s="397" t="s">
        <v>361</v>
      </c>
      <c r="B18" s="398"/>
      <c r="C18" s="398"/>
      <c r="D18" s="398"/>
      <c r="E18" s="398"/>
      <c r="F18" s="399"/>
    </row>
    <row r="19" spans="1:6" ht="71.25" customHeight="1" thickBot="1" x14ac:dyDescent="0.3">
      <c r="A19" s="400"/>
      <c r="B19" s="401"/>
      <c r="C19" s="401"/>
      <c r="D19" s="401"/>
      <c r="E19" s="401"/>
      <c r="F19" s="402"/>
    </row>
    <row r="20" spans="1:6" ht="14.4" thickBot="1" x14ac:dyDescent="0.3"/>
    <row r="21" spans="1:6" ht="27" customHeight="1" x14ac:dyDescent="0.25">
      <c r="A21" s="410" t="s">
        <v>318</v>
      </c>
      <c r="B21" s="411"/>
      <c r="C21" s="411"/>
      <c r="D21" s="411"/>
      <c r="E21" s="411"/>
      <c r="F21" s="412"/>
    </row>
    <row r="22" spans="1:6" ht="363" customHeight="1" thickBot="1" x14ac:dyDescent="0.3">
      <c r="A22" s="413" t="s">
        <v>328</v>
      </c>
      <c r="B22" s="414"/>
      <c r="C22" s="414"/>
      <c r="D22" s="414"/>
      <c r="E22" s="414"/>
      <c r="F22" s="415"/>
    </row>
    <row r="23" spans="1:6" ht="14.4" thickBot="1" x14ac:dyDescent="0.3"/>
    <row r="24" spans="1:6" ht="28.5" customHeight="1" thickBot="1" x14ac:dyDescent="0.3">
      <c r="A24" s="416" t="s">
        <v>319</v>
      </c>
      <c r="B24" s="417"/>
      <c r="C24" s="417"/>
      <c r="D24" s="417"/>
      <c r="E24" s="417"/>
      <c r="F24" s="418"/>
    </row>
    <row r="25" spans="1:6" ht="375" customHeight="1" x14ac:dyDescent="0.25">
      <c r="A25" s="425" t="s">
        <v>297</v>
      </c>
      <c r="B25" s="426"/>
      <c r="C25" s="426"/>
      <c r="D25" s="426"/>
      <c r="E25" s="426"/>
      <c r="F25" s="427"/>
    </row>
    <row r="26" spans="1:6" ht="27.6" customHeight="1" thickBot="1" x14ac:dyDescent="0.3">
      <c r="A26" s="428"/>
      <c r="B26" s="429"/>
      <c r="C26" s="429"/>
      <c r="D26" s="429"/>
      <c r="E26" s="429"/>
      <c r="F26" s="430"/>
    </row>
    <row r="27" spans="1:6" ht="25.5" customHeight="1" thickBot="1" x14ac:dyDescent="0.3">
      <c r="A27" s="138"/>
      <c r="B27" s="138"/>
      <c r="C27" s="138"/>
      <c r="D27" s="138"/>
      <c r="E27" s="138"/>
      <c r="F27" s="138"/>
    </row>
    <row r="28" spans="1:6" ht="27" customHeight="1" x14ac:dyDescent="0.25">
      <c r="A28" s="419" t="s">
        <v>320</v>
      </c>
      <c r="B28" s="420"/>
      <c r="C28" s="420"/>
      <c r="D28" s="420"/>
      <c r="E28" s="420"/>
      <c r="F28" s="421"/>
    </row>
    <row r="29" spans="1:6" ht="210.75" customHeight="1" thickBot="1" x14ac:dyDescent="0.3">
      <c r="A29" s="357" t="s">
        <v>294</v>
      </c>
      <c r="B29" s="358"/>
      <c r="C29" s="358"/>
      <c r="D29" s="358"/>
      <c r="E29" s="358"/>
      <c r="F29" s="359"/>
    </row>
    <row r="30" spans="1:6" ht="14.4" thickBot="1" x14ac:dyDescent="0.3"/>
    <row r="31" spans="1:6" ht="30.75" customHeight="1" x14ac:dyDescent="0.25">
      <c r="A31" s="422" t="s">
        <v>321</v>
      </c>
      <c r="B31" s="423"/>
      <c r="C31" s="423"/>
      <c r="D31" s="423"/>
      <c r="E31" s="423"/>
      <c r="F31" s="424"/>
    </row>
    <row r="32" spans="1:6" ht="138" customHeight="1" thickBot="1" x14ac:dyDescent="0.3">
      <c r="A32" s="351" t="s">
        <v>295</v>
      </c>
      <c r="B32" s="352"/>
      <c r="C32" s="352"/>
      <c r="D32" s="352"/>
      <c r="E32" s="352"/>
      <c r="F32" s="353"/>
    </row>
    <row r="33" spans="1:6" ht="14.4" thickBot="1" x14ac:dyDescent="0.3"/>
    <row r="34" spans="1:6" ht="28.5" customHeight="1" x14ac:dyDescent="0.25">
      <c r="A34" s="354" t="s">
        <v>322</v>
      </c>
      <c r="B34" s="355"/>
      <c r="C34" s="355"/>
      <c r="D34" s="355"/>
      <c r="E34" s="355"/>
      <c r="F34" s="356"/>
    </row>
    <row r="35" spans="1:6" ht="219" customHeight="1" thickBot="1" x14ac:dyDescent="0.3">
      <c r="A35" s="357" t="s">
        <v>288</v>
      </c>
      <c r="B35" s="358"/>
      <c r="C35" s="358"/>
      <c r="D35" s="358"/>
      <c r="E35" s="358"/>
      <c r="F35" s="359"/>
    </row>
    <row r="36" spans="1:6" ht="14.4" thickBot="1" x14ac:dyDescent="0.3"/>
    <row r="37" spans="1:6" ht="27.75" customHeight="1" x14ac:dyDescent="0.25">
      <c r="A37" s="354" t="s">
        <v>323</v>
      </c>
      <c r="B37" s="355"/>
      <c r="C37" s="355"/>
      <c r="D37" s="355"/>
      <c r="E37" s="355"/>
      <c r="F37" s="356"/>
    </row>
    <row r="38" spans="1:6" ht="170.25" customHeight="1" thickBot="1" x14ac:dyDescent="0.3">
      <c r="A38" s="357" t="s">
        <v>289</v>
      </c>
      <c r="B38" s="358"/>
      <c r="C38" s="358"/>
      <c r="D38" s="358"/>
      <c r="E38" s="358"/>
      <c r="F38" s="359"/>
    </row>
    <row r="39" spans="1:6" ht="14.4" thickBot="1" x14ac:dyDescent="0.3"/>
    <row r="40" spans="1:6" ht="27.75" customHeight="1" x14ac:dyDescent="0.25">
      <c r="A40" s="431" t="s">
        <v>324</v>
      </c>
      <c r="B40" s="432"/>
      <c r="C40" s="432"/>
      <c r="D40" s="432"/>
      <c r="E40" s="432"/>
      <c r="F40" s="433"/>
    </row>
    <row r="41" spans="1:6" ht="208.5" customHeight="1" thickBot="1" x14ac:dyDescent="0.3">
      <c r="A41" s="366" t="s">
        <v>354</v>
      </c>
      <c r="B41" s="358"/>
      <c r="C41" s="358"/>
      <c r="D41" s="358"/>
      <c r="E41" s="358"/>
      <c r="F41" s="359"/>
    </row>
    <row r="42" spans="1:6" ht="14.4" thickBot="1" x14ac:dyDescent="0.3"/>
    <row r="43" spans="1:6" ht="29.25" customHeight="1" x14ac:dyDescent="0.25">
      <c r="A43" s="391" t="s">
        <v>359</v>
      </c>
      <c r="B43" s="392"/>
      <c r="C43" s="392"/>
      <c r="D43" s="392"/>
      <c r="E43" s="392"/>
      <c r="F43" s="393"/>
    </row>
    <row r="44" spans="1:6" ht="274.5" customHeight="1" thickBot="1" x14ac:dyDescent="0.3">
      <c r="A44" s="357" t="s">
        <v>282</v>
      </c>
      <c r="B44" s="358"/>
      <c r="C44" s="358"/>
      <c r="D44" s="358"/>
      <c r="E44" s="358"/>
      <c r="F44" s="359"/>
    </row>
    <row r="45" spans="1:6" ht="14.4" thickBot="1" x14ac:dyDescent="0.3"/>
    <row r="46" spans="1:6" ht="29.25" customHeight="1" x14ac:dyDescent="0.25">
      <c r="A46" s="391" t="s">
        <v>325</v>
      </c>
      <c r="B46" s="392"/>
      <c r="C46" s="392"/>
      <c r="D46" s="392"/>
      <c r="E46" s="392"/>
      <c r="F46" s="393"/>
    </row>
    <row r="47" spans="1:6" s="209" customFormat="1" ht="181.5" customHeight="1" thickBot="1" x14ac:dyDescent="0.35">
      <c r="A47" s="394" t="s">
        <v>283</v>
      </c>
      <c r="B47" s="395"/>
      <c r="C47" s="395"/>
      <c r="D47" s="395"/>
      <c r="E47" s="395"/>
      <c r="F47" s="396"/>
    </row>
    <row r="48" spans="1:6" ht="15.75" customHeight="1" thickBot="1" x14ac:dyDescent="0.3">
      <c r="A48" s="138"/>
      <c r="B48" s="138"/>
      <c r="C48" s="138"/>
      <c r="D48" s="138"/>
      <c r="E48" s="138"/>
      <c r="F48" s="138"/>
    </row>
    <row r="49" spans="1:6" ht="19.5" customHeight="1" x14ac:dyDescent="0.25">
      <c r="A49" s="360" t="s">
        <v>326</v>
      </c>
      <c r="B49" s="361"/>
      <c r="C49" s="361"/>
      <c r="D49" s="361"/>
      <c r="E49" s="361"/>
      <c r="F49" s="362"/>
    </row>
    <row r="50" spans="1:6" ht="363" customHeight="1" thickBot="1" x14ac:dyDescent="0.3">
      <c r="A50" s="363" t="s">
        <v>290</v>
      </c>
      <c r="B50" s="364"/>
      <c r="C50" s="364"/>
      <c r="D50" s="364"/>
      <c r="E50" s="364"/>
      <c r="F50" s="365"/>
    </row>
    <row r="51" spans="1:6" ht="14.4" thickBot="1" x14ac:dyDescent="0.3"/>
    <row r="52" spans="1:6" ht="27.75" customHeight="1" x14ac:dyDescent="0.25">
      <c r="A52" s="403" t="s">
        <v>327</v>
      </c>
      <c r="B52" s="404"/>
      <c r="C52" s="404"/>
      <c r="D52" s="404"/>
      <c r="E52" s="404"/>
      <c r="F52" s="405"/>
    </row>
    <row r="53" spans="1:6" ht="409.6" customHeight="1" x14ac:dyDescent="0.25">
      <c r="A53" s="406" t="s">
        <v>293</v>
      </c>
      <c r="B53" s="407"/>
      <c r="C53" s="407"/>
      <c r="D53" s="407"/>
      <c r="E53" s="407"/>
      <c r="F53" s="408"/>
    </row>
    <row r="54" spans="1:6" ht="77.25" customHeight="1" thickBot="1" x14ac:dyDescent="0.3">
      <c r="A54" s="400"/>
      <c r="B54" s="401"/>
      <c r="C54" s="401"/>
      <c r="D54" s="401"/>
      <c r="E54" s="401"/>
      <c r="F54" s="402"/>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zoomScale="75" zoomScaleNormal="75" workbookViewId="0">
      <selection sqref="A1:G2"/>
    </sheetView>
  </sheetViews>
  <sheetFormatPr baseColWidth="10" defaultColWidth="11.44140625" defaultRowHeight="13.8" x14ac:dyDescent="0.25"/>
  <cols>
    <col min="1" max="2" width="6.5546875" style="1" customWidth="1"/>
    <col min="3" max="3" width="32.77734375" style="1" customWidth="1"/>
    <col min="4" max="4" width="27.5546875" style="1" customWidth="1"/>
    <col min="5" max="5" width="38" style="1" customWidth="1"/>
    <col min="6" max="6" width="45.5546875" style="1" customWidth="1"/>
    <col min="7" max="7" width="18.21875" style="1" customWidth="1"/>
    <col min="8" max="8" width="15.5546875" style="1" customWidth="1"/>
    <col min="9" max="9" width="19.21875" style="1" customWidth="1"/>
    <col min="10" max="10" width="14.5546875" style="1" customWidth="1"/>
    <col min="11" max="16384" width="11.44140625" style="1"/>
  </cols>
  <sheetData>
    <row r="1" spans="1:14" s="25" customFormat="1" ht="15" customHeight="1" x14ac:dyDescent="0.25">
      <c r="A1" s="602" t="s">
        <v>409</v>
      </c>
      <c r="B1" s="379"/>
      <c r="C1" s="379"/>
      <c r="D1" s="379"/>
      <c r="E1" s="379"/>
      <c r="F1" s="379"/>
      <c r="G1" s="380"/>
      <c r="H1" s="571" t="s">
        <v>394</v>
      </c>
      <c r="I1" s="571"/>
      <c r="J1" s="533"/>
      <c r="K1" s="264"/>
      <c r="N1" s="382"/>
    </row>
    <row r="2" spans="1:14" s="25" customFormat="1" ht="15" customHeight="1" x14ac:dyDescent="0.25">
      <c r="A2" s="603"/>
      <c r="B2" s="382"/>
      <c r="C2" s="382"/>
      <c r="D2" s="382"/>
      <c r="E2" s="382"/>
      <c r="F2" s="382"/>
      <c r="G2" s="383"/>
      <c r="H2" s="572" t="s">
        <v>372</v>
      </c>
      <c r="I2" s="572"/>
      <c r="J2" s="534"/>
      <c r="K2" s="264"/>
      <c r="N2" s="382"/>
    </row>
    <row r="3" spans="1:14" s="25" customFormat="1" ht="15" customHeight="1" x14ac:dyDescent="0.25">
      <c r="A3" s="603" t="s">
        <v>391</v>
      </c>
      <c r="B3" s="382"/>
      <c r="C3" s="382"/>
      <c r="D3" s="382"/>
      <c r="E3" s="382"/>
      <c r="F3" s="382"/>
      <c r="G3" s="383"/>
      <c r="H3" s="572" t="s">
        <v>393</v>
      </c>
      <c r="I3" s="572"/>
      <c r="J3" s="534"/>
      <c r="K3" s="264"/>
      <c r="N3" s="382"/>
    </row>
    <row r="4" spans="1:14" s="25" customFormat="1" ht="15.75" customHeight="1" x14ac:dyDescent="0.25">
      <c r="A4" s="604"/>
      <c r="B4" s="459"/>
      <c r="C4" s="459"/>
      <c r="D4" s="459"/>
      <c r="E4" s="459"/>
      <c r="F4" s="459"/>
      <c r="G4" s="605"/>
      <c r="H4" s="572" t="s">
        <v>392</v>
      </c>
      <c r="I4" s="572"/>
      <c r="J4" s="615"/>
      <c r="K4" s="264"/>
      <c r="N4" s="382"/>
    </row>
    <row r="5" spans="1:14" ht="15.75" customHeight="1" x14ac:dyDescent="0.25">
      <c r="A5" s="612"/>
      <c r="B5" s="613"/>
      <c r="C5" s="613"/>
      <c r="D5" s="613"/>
      <c r="E5" s="613"/>
      <c r="F5" s="613"/>
      <c r="G5" s="613"/>
      <c r="H5" s="613"/>
      <c r="I5" s="613"/>
      <c r="J5" s="614"/>
      <c r="K5" s="2"/>
      <c r="N5" s="63"/>
    </row>
    <row r="6" spans="1:14" ht="15" customHeight="1" x14ac:dyDescent="0.25">
      <c r="A6" s="606" t="str">
        <f>CONTEXTO!A8</f>
        <v xml:space="preserve">PROCESO: Gestión de Hacienda Pública </v>
      </c>
      <c r="B6" s="607"/>
      <c r="C6" s="607"/>
      <c r="D6" s="607"/>
      <c r="E6" s="607"/>
      <c r="F6" s="607"/>
      <c r="G6" s="607"/>
      <c r="H6" s="607"/>
      <c r="I6" s="607"/>
      <c r="J6" s="608"/>
    </row>
    <row r="7" spans="1:14" ht="32.25" customHeight="1" thickBot="1" x14ac:dyDescent="0.3">
      <c r="A7" s="609"/>
      <c r="B7" s="610"/>
      <c r="C7" s="610"/>
      <c r="D7" s="610"/>
      <c r="E7" s="610"/>
      <c r="F7" s="610"/>
      <c r="G7" s="610"/>
      <c r="H7" s="610"/>
      <c r="I7" s="610"/>
      <c r="J7" s="611"/>
    </row>
    <row r="8" spans="1:14" ht="23.25" customHeight="1" x14ac:dyDescent="0.25">
      <c r="A8" s="619" t="s">
        <v>58</v>
      </c>
      <c r="B8" s="619"/>
      <c r="C8" s="619"/>
      <c r="D8" s="619"/>
      <c r="E8" s="616" t="s">
        <v>8</v>
      </c>
      <c r="F8" s="617"/>
      <c r="G8" s="617"/>
      <c r="H8" s="617"/>
      <c r="I8" s="617"/>
      <c r="J8" s="618"/>
    </row>
    <row r="9" spans="1:14" ht="23.25" customHeight="1" x14ac:dyDescent="0.25">
      <c r="A9" s="619"/>
      <c r="B9" s="619"/>
      <c r="C9" s="619"/>
      <c r="D9" s="619"/>
      <c r="E9" s="597" t="s">
        <v>59</v>
      </c>
      <c r="F9" s="597"/>
      <c r="G9" s="597" t="s">
        <v>60</v>
      </c>
      <c r="H9" s="597"/>
      <c r="I9" s="597"/>
      <c r="J9" s="597"/>
    </row>
    <row r="10" spans="1:14" ht="23.25" customHeight="1" x14ac:dyDescent="0.3">
      <c r="A10" s="619"/>
      <c r="B10" s="619"/>
      <c r="C10" s="619"/>
      <c r="D10" s="619"/>
      <c r="E10" s="598" t="s">
        <v>61</v>
      </c>
      <c r="F10" s="598"/>
      <c r="G10" s="599" t="s">
        <v>62</v>
      </c>
      <c r="H10" s="600"/>
      <c r="I10" s="600"/>
      <c r="J10" s="601"/>
    </row>
    <row r="11" spans="1:14" ht="43.5" customHeight="1" x14ac:dyDescent="0.25">
      <c r="A11" s="619"/>
      <c r="B11" s="619"/>
      <c r="C11" s="619"/>
      <c r="D11" s="619"/>
      <c r="E11" s="591" t="s">
        <v>447</v>
      </c>
      <c r="F11" s="592"/>
      <c r="G11" s="596" t="s">
        <v>448</v>
      </c>
      <c r="H11" s="596"/>
      <c r="I11" s="596"/>
      <c r="J11" s="596"/>
    </row>
    <row r="12" spans="1:14" ht="43.5" customHeight="1" x14ac:dyDescent="0.25">
      <c r="A12" s="619"/>
      <c r="B12" s="619"/>
      <c r="C12" s="619"/>
      <c r="D12" s="619"/>
      <c r="E12" s="591" t="s">
        <v>449</v>
      </c>
      <c r="F12" s="592"/>
      <c r="G12" s="596" t="s">
        <v>450</v>
      </c>
      <c r="H12" s="596"/>
      <c r="I12" s="596"/>
      <c r="J12" s="596"/>
    </row>
    <row r="13" spans="1:14" ht="43.5" customHeight="1" x14ac:dyDescent="0.25">
      <c r="A13" s="619"/>
      <c r="B13" s="619"/>
      <c r="C13" s="619"/>
      <c r="D13" s="619"/>
      <c r="E13" s="591" t="s">
        <v>451</v>
      </c>
      <c r="F13" s="592"/>
      <c r="G13" s="620" t="s">
        <v>452</v>
      </c>
      <c r="H13" s="620"/>
      <c r="I13" s="620"/>
      <c r="J13" s="620"/>
    </row>
    <row r="14" spans="1:14" ht="43.5" customHeight="1" x14ac:dyDescent="0.25">
      <c r="A14" s="619"/>
      <c r="B14" s="619"/>
      <c r="C14" s="619"/>
      <c r="D14" s="619"/>
      <c r="E14" s="594" t="s">
        <v>453</v>
      </c>
      <c r="F14" s="595"/>
      <c r="G14" s="596" t="s">
        <v>454</v>
      </c>
      <c r="H14" s="596"/>
      <c r="I14" s="596"/>
      <c r="J14" s="596"/>
    </row>
    <row r="15" spans="1:14" ht="49.5" customHeight="1" x14ac:dyDescent="0.25">
      <c r="A15" s="619"/>
      <c r="B15" s="619"/>
      <c r="C15" s="619"/>
      <c r="D15" s="619"/>
      <c r="E15" s="591" t="s">
        <v>455</v>
      </c>
      <c r="F15" s="592"/>
      <c r="G15" s="596" t="s">
        <v>456</v>
      </c>
      <c r="H15" s="596"/>
      <c r="I15" s="596"/>
      <c r="J15" s="596"/>
    </row>
    <row r="16" spans="1:14" ht="49.5" customHeight="1" x14ac:dyDescent="0.25">
      <c r="A16" s="619"/>
      <c r="B16" s="619"/>
      <c r="C16" s="619"/>
      <c r="D16" s="619"/>
      <c r="E16" s="591" t="s">
        <v>457</v>
      </c>
      <c r="F16" s="592"/>
      <c r="G16" s="596" t="s">
        <v>458</v>
      </c>
      <c r="H16" s="596"/>
      <c r="I16" s="596"/>
      <c r="J16" s="596"/>
    </row>
    <row r="17" spans="1:10" ht="54.75" customHeight="1" x14ac:dyDescent="0.25">
      <c r="A17" s="619"/>
      <c r="B17" s="619"/>
      <c r="C17" s="619"/>
      <c r="D17" s="619"/>
      <c r="E17" s="591" t="s">
        <v>459</v>
      </c>
      <c r="F17" s="592"/>
      <c r="G17" s="593" t="s">
        <v>460</v>
      </c>
      <c r="H17" s="593"/>
      <c r="I17" s="593"/>
      <c r="J17" s="593"/>
    </row>
    <row r="18" spans="1:10" ht="48.75" customHeight="1" x14ac:dyDescent="0.25">
      <c r="A18" s="619"/>
      <c r="B18" s="619"/>
      <c r="C18" s="619"/>
      <c r="D18" s="619"/>
      <c r="E18" s="591" t="s">
        <v>461</v>
      </c>
      <c r="F18" s="592"/>
      <c r="G18" s="593" t="s">
        <v>462</v>
      </c>
      <c r="H18" s="593"/>
      <c r="I18" s="593"/>
      <c r="J18" s="593"/>
    </row>
    <row r="19" spans="1:10" ht="54.75" customHeight="1" x14ac:dyDescent="0.25">
      <c r="A19" s="619"/>
      <c r="B19" s="619"/>
      <c r="C19" s="619"/>
      <c r="D19" s="619"/>
      <c r="E19" s="591" t="s">
        <v>463</v>
      </c>
      <c r="F19" s="592"/>
      <c r="G19" s="593" t="s">
        <v>464</v>
      </c>
      <c r="H19" s="593"/>
      <c r="I19" s="593"/>
      <c r="J19" s="593"/>
    </row>
    <row r="20" spans="1:10" ht="59.25" customHeight="1" x14ac:dyDescent="0.25">
      <c r="A20" s="619"/>
      <c r="B20" s="619"/>
      <c r="C20" s="619"/>
      <c r="D20" s="619"/>
      <c r="E20" s="591" t="s">
        <v>465</v>
      </c>
      <c r="F20" s="592"/>
      <c r="G20" s="593" t="s">
        <v>466</v>
      </c>
      <c r="H20" s="593"/>
      <c r="I20" s="593"/>
      <c r="J20" s="593"/>
    </row>
    <row r="21" spans="1:10" ht="49.5" customHeight="1" x14ac:dyDescent="0.25">
      <c r="A21" s="619"/>
      <c r="B21" s="619"/>
      <c r="C21" s="619"/>
      <c r="D21" s="619"/>
      <c r="E21" s="591" t="s">
        <v>467</v>
      </c>
      <c r="F21" s="592"/>
      <c r="G21" s="627"/>
      <c r="H21" s="628"/>
      <c r="I21" s="628"/>
      <c r="J21" s="629"/>
    </row>
    <row r="22" spans="1:10" ht="49.5" customHeight="1" x14ac:dyDescent="0.25">
      <c r="A22" s="619"/>
      <c r="B22" s="619"/>
      <c r="C22" s="619"/>
      <c r="D22" s="619"/>
      <c r="E22" s="591"/>
      <c r="F22" s="592"/>
      <c r="G22" s="630"/>
      <c r="H22" s="631"/>
      <c r="I22" s="631"/>
      <c r="J22" s="632"/>
    </row>
    <row r="23" spans="1:10" ht="49.5" customHeight="1" x14ac:dyDescent="0.25">
      <c r="A23" s="619"/>
      <c r="B23" s="619"/>
      <c r="C23" s="619"/>
      <c r="D23" s="619"/>
      <c r="E23" s="591"/>
      <c r="F23" s="592"/>
      <c r="G23" s="630"/>
      <c r="H23" s="631"/>
      <c r="I23" s="631"/>
      <c r="J23" s="632"/>
    </row>
    <row r="24" spans="1:10" ht="49.5" customHeight="1" x14ac:dyDescent="0.25">
      <c r="A24" s="619"/>
      <c r="B24" s="619"/>
      <c r="C24" s="619"/>
      <c r="D24" s="619"/>
      <c r="E24" s="591"/>
      <c r="F24" s="592"/>
      <c r="G24" s="630"/>
      <c r="H24" s="631"/>
      <c r="I24" s="631"/>
      <c r="J24" s="632"/>
    </row>
    <row r="25" spans="1:10" ht="49.5" customHeight="1" x14ac:dyDescent="0.25">
      <c r="A25" s="619"/>
      <c r="B25" s="619"/>
      <c r="C25" s="619"/>
      <c r="D25" s="619"/>
      <c r="E25" s="591"/>
      <c r="F25" s="592"/>
      <c r="G25" s="627"/>
      <c r="H25" s="628"/>
      <c r="I25" s="628"/>
      <c r="J25" s="629"/>
    </row>
    <row r="26" spans="1:10" ht="51.75" customHeight="1" x14ac:dyDescent="0.25">
      <c r="A26" s="649" t="s">
        <v>6</v>
      </c>
      <c r="B26" s="649" t="s">
        <v>60</v>
      </c>
      <c r="C26" s="598" t="s">
        <v>63</v>
      </c>
      <c r="D26" s="598"/>
      <c r="E26" s="597" t="s">
        <v>238</v>
      </c>
      <c r="F26" s="598"/>
      <c r="G26" s="616" t="s">
        <v>239</v>
      </c>
      <c r="H26" s="622"/>
      <c r="I26" s="622"/>
      <c r="J26" s="623"/>
    </row>
    <row r="27" spans="1:10" ht="48.75" customHeight="1" x14ac:dyDescent="0.25">
      <c r="A27" s="649"/>
      <c r="B27" s="649"/>
      <c r="C27" s="594" t="s">
        <v>468</v>
      </c>
      <c r="D27" s="595"/>
      <c r="E27" s="594" t="s">
        <v>469</v>
      </c>
      <c r="F27" s="595"/>
      <c r="G27" s="624" t="s">
        <v>470</v>
      </c>
      <c r="H27" s="625"/>
      <c r="I27" s="625"/>
      <c r="J27" s="626"/>
    </row>
    <row r="28" spans="1:10" ht="51" customHeight="1" x14ac:dyDescent="0.25">
      <c r="A28" s="649"/>
      <c r="B28" s="649"/>
      <c r="C28" s="594" t="s">
        <v>471</v>
      </c>
      <c r="D28" s="595"/>
      <c r="E28" s="594" t="s">
        <v>472</v>
      </c>
      <c r="F28" s="595"/>
      <c r="G28" s="594" t="s">
        <v>473</v>
      </c>
      <c r="H28" s="621"/>
      <c r="I28" s="621"/>
      <c r="J28" s="595"/>
    </row>
    <row r="29" spans="1:10" ht="54.75" customHeight="1" x14ac:dyDescent="0.25">
      <c r="A29" s="649"/>
      <c r="B29" s="649"/>
      <c r="C29" s="594" t="s">
        <v>474</v>
      </c>
      <c r="D29" s="595"/>
      <c r="E29" s="594" t="s">
        <v>475</v>
      </c>
      <c r="F29" s="595"/>
      <c r="G29" s="594" t="s">
        <v>476</v>
      </c>
      <c r="H29" s="621"/>
      <c r="I29" s="621"/>
      <c r="J29" s="595"/>
    </row>
    <row r="30" spans="1:10" ht="49.5" customHeight="1" x14ac:dyDescent="0.25">
      <c r="A30" s="649"/>
      <c r="B30" s="649"/>
      <c r="C30" s="620" t="s">
        <v>477</v>
      </c>
      <c r="D30" s="633"/>
      <c r="E30" s="594" t="s">
        <v>478</v>
      </c>
      <c r="F30" s="595"/>
      <c r="G30" s="594" t="s">
        <v>479</v>
      </c>
      <c r="H30" s="621"/>
      <c r="I30" s="621"/>
      <c r="J30" s="595"/>
    </row>
    <row r="31" spans="1:10" ht="51" customHeight="1" x14ac:dyDescent="0.25">
      <c r="A31" s="649"/>
      <c r="B31" s="649"/>
      <c r="C31" s="594" t="s">
        <v>480</v>
      </c>
      <c r="D31" s="645"/>
      <c r="E31" s="594" t="s">
        <v>481</v>
      </c>
      <c r="F31" s="595"/>
      <c r="G31" s="633"/>
      <c r="H31" s="644"/>
      <c r="I31" s="644"/>
      <c r="J31" s="645"/>
    </row>
    <row r="32" spans="1:10" ht="52.5" customHeight="1" x14ac:dyDescent="0.25">
      <c r="A32" s="649"/>
      <c r="B32" s="649"/>
      <c r="C32" s="633" t="s">
        <v>482</v>
      </c>
      <c r="D32" s="633"/>
      <c r="E32" s="594" t="s">
        <v>483</v>
      </c>
      <c r="F32" s="595"/>
      <c r="G32" s="633"/>
      <c r="H32" s="633"/>
      <c r="I32" s="633"/>
      <c r="J32" s="633"/>
    </row>
    <row r="33" spans="1:10" ht="47.25" customHeight="1" x14ac:dyDescent="0.25">
      <c r="A33" s="649"/>
      <c r="B33" s="649"/>
      <c r="C33" s="633" t="s">
        <v>484</v>
      </c>
      <c r="D33" s="633"/>
      <c r="E33" s="624" t="s">
        <v>485</v>
      </c>
      <c r="F33" s="626"/>
      <c r="G33" s="643"/>
      <c r="H33" s="644"/>
      <c r="I33" s="644"/>
      <c r="J33" s="645"/>
    </row>
    <row r="34" spans="1:10" ht="122.25" customHeight="1" x14ac:dyDescent="0.25">
      <c r="A34" s="649"/>
      <c r="B34" s="649"/>
      <c r="C34" s="633" t="s">
        <v>486</v>
      </c>
      <c r="D34" s="633"/>
      <c r="E34" s="634" t="s">
        <v>531</v>
      </c>
      <c r="F34" s="634"/>
      <c r="G34" s="633"/>
      <c r="H34" s="633"/>
      <c r="I34" s="633"/>
      <c r="J34" s="633"/>
    </row>
    <row r="35" spans="1:10" ht="201.75" customHeight="1" x14ac:dyDescent="0.25">
      <c r="A35" s="649"/>
      <c r="B35" s="649"/>
      <c r="C35" s="620" t="s">
        <v>527</v>
      </c>
      <c r="D35" s="620"/>
      <c r="E35" s="635" t="s">
        <v>533</v>
      </c>
      <c r="F35" s="636"/>
      <c r="G35" s="633"/>
      <c r="H35" s="633"/>
      <c r="I35" s="633"/>
      <c r="J35" s="633"/>
    </row>
    <row r="36" spans="1:10" ht="81.75" customHeight="1" x14ac:dyDescent="0.25">
      <c r="A36" s="649"/>
      <c r="B36" s="649"/>
      <c r="C36" s="594" t="s">
        <v>528</v>
      </c>
      <c r="D36" s="595"/>
      <c r="E36" s="646" t="s">
        <v>487</v>
      </c>
      <c r="F36" s="647"/>
      <c r="G36" s="643"/>
      <c r="H36" s="644"/>
      <c r="I36" s="644"/>
      <c r="J36" s="645"/>
    </row>
    <row r="37" spans="1:10" ht="119.25" customHeight="1" x14ac:dyDescent="0.25">
      <c r="A37" s="649"/>
      <c r="B37" s="649"/>
      <c r="C37" s="594"/>
      <c r="D37" s="595"/>
      <c r="E37" s="646" t="s">
        <v>534</v>
      </c>
      <c r="F37" s="647"/>
      <c r="G37" s="643"/>
      <c r="H37" s="644"/>
      <c r="I37" s="644"/>
      <c r="J37" s="645"/>
    </row>
    <row r="38" spans="1:10" ht="191.25" customHeight="1" x14ac:dyDescent="0.25">
      <c r="A38" s="649"/>
      <c r="B38" s="649"/>
      <c r="C38" s="633"/>
      <c r="D38" s="633"/>
      <c r="E38" s="637" t="s">
        <v>532</v>
      </c>
      <c r="F38" s="638"/>
      <c r="G38" s="639"/>
      <c r="H38" s="639"/>
      <c r="I38" s="639"/>
      <c r="J38" s="639"/>
    </row>
    <row r="39" spans="1:10" ht="66" customHeight="1" x14ac:dyDescent="0.3">
      <c r="A39" s="649"/>
      <c r="B39" s="649" t="s">
        <v>59</v>
      </c>
      <c r="C39" s="598" t="s">
        <v>64</v>
      </c>
      <c r="D39" s="598"/>
      <c r="E39" s="650" t="s">
        <v>240</v>
      </c>
      <c r="F39" s="651"/>
      <c r="G39" s="652" t="s">
        <v>241</v>
      </c>
      <c r="H39" s="653"/>
      <c r="I39" s="653"/>
      <c r="J39" s="654"/>
    </row>
    <row r="40" spans="1:10" ht="51.75" customHeight="1" x14ac:dyDescent="0.25">
      <c r="A40" s="649"/>
      <c r="B40" s="649"/>
      <c r="C40" s="594" t="s">
        <v>488</v>
      </c>
      <c r="D40" s="595"/>
      <c r="E40" s="594" t="s">
        <v>489</v>
      </c>
      <c r="F40" s="595"/>
      <c r="G40" s="594" t="s">
        <v>490</v>
      </c>
      <c r="H40" s="621"/>
      <c r="I40" s="621"/>
      <c r="J40" s="595"/>
    </row>
    <row r="41" spans="1:10" ht="47.25" customHeight="1" x14ac:dyDescent="0.25">
      <c r="A41" s="649"/>
      <c r="B41" s="649"/>
      <c r="C41" s="594" t="s">
        <v>491</v>
      </c>
      <c r="D41" s="595"/>
      <c r="E41" s="594" t="s">
        <v>492</v>
      </c>
      <c r="F41" s="595"/>
      <c r="G41" s="594" t="s">
        <v>493</v>
      </c>
      <c r="H41" s="621"/>
      <c r="I41" s="621"/>
      <c r="J41" s="595"/>
    </row>
    <row r="42" spans="1:10" ht="49.5" customHeight="1" x14ac:dyDescent="0.25">
      <c r="A42" s="649"/>
      <c r="B42" s="649"/>
      <c r="C42" s="594" t="s">
        <v>525</v>
      </c>
      <c r="D42" s="595"/>
      <c r="E42" s="620" t="s">
        <v>494</v>
      </c>
      <c r="F42" s="620"/>
      <c r="G42" s="594"/>
      <c r="H42" s="621"/>
      <c r="I42" s="621"/>
      <c r="J42" s="595"/>
    </row>
    <row r="43" spans="1:10" ht="48" customHeight="1" x14ac:dyDescent="0.25">
      <c r="A43" s="649"/>
      <c r="B43" s="649"/>
      <c r="C43" s="633" t="s">
        <v>526</v>
      </c>
      <c r="D43" s="633"/>
      <c r="E43" s="620"/>
      <c r="F43" s="620"/>
      <c r="G43" s="633"/>
      <c r="H43" s="633"/>
      <c r="I43" s="633"/>
      <c r="J43" s="633"/>
    </row>
    <row r="44" spans="1:10" ht="45.75" customHeight="1" x14ac:dyDescent="0.25">
      <c r="A44" s="649"/>
      <c r="B44" s="649"/>
      <c r="C44" s="633"/>
      <c r="D44" s="633"/>
      <c r="E44" s="633"/>
      <c r="F44" s="633"/>
      <c r="G44" s="633"/>
      <c r="H44" s="633"/>
      <c r="I44" s="633"/>
      <c r="J44" s="633"/>
    </row>
    <row r="45" spans="1:10" ht="45.75" customHeight="1" x14ac:dyDescent="0.25">
      <c r="A45" s="649"/>
      <c r="B45" s="649"/>
      <c r="C45" s="633"/>
      <c r="D45" s="633"/>
      <c r="E45" s="633"/>
      <c r="F45" s="633"/>
      <c r="G45" s="633"/>
      <c r="H45" s="633"/>
      <c r="I45" s="633"/>
      <c r="J45" s="633"/>
    </row>
    <row r="46" spans="1:10" ht="45" customHeight="1" x14ac:dyDescent="0.25">
      <c r="A46" s="649"/>
      <c r="B46" s="649"/>
      <c r="C46" s="643"/>
      <c r="D46" s="645"/>
      <c r="E46" s="643"/>
      <c r="F46" s="645"/>
      <c r="G46" s="643"/>
      <c r="H46" s="644"/>
      <c r="I46" s="644"/>
      <c r="J46" s="645"/>
    </row>
    <row r="47" spans="1:10" ht="50.25" customHeight="1" x14ac:dyDescent="0.25">
      <c r="A47" s="649"/>
      <c r="B47" s="649"/>
      <c r="C47" s="643"/>
      <c r="D47" s="645"/>
      <c r="E47" s="643"/>
      <c r="F47" s="645"/>
      <c r="G47" s="643"/>
      <c r="H47" s="644"/>
      <c r="I47" s="644"/>
      <c r="J47" s="645"/>
    </row>
    <row r="48" spans="1:10" ht="52.5" customHeight="1" x14ac:dyDescent="0.25">
      <c r="A48" s="649"/>
      <c r="B48" s="649"/>
      <c r="C48" s="643"/>
      <c r="D48" s="645"/>
      <c r="E48" s="640"/>
      <c r="F48" s="641"/>
      <c r="G48" s="640"/>
      <c r="H48" s="642"/>
      <c r="I48" s="642"/>
      <c r="J48" s="641"/>
    </row>
    <row r="49" spans="1:10" ht="48" customHeight="1" x14ac:dyDescent="0.25">
      <c r="A49" s="649"/>
      <c r="B49" s="649"/>
      <c r="C49" s="643"/>
      <c r="D49" s="645"/>
      <c r="E49" s="643"/>
      <c r="F49" s="645"/>
      <c r="G49" s="643"/>
      <c r="H49" s="644"/>
      <c r="I49" s="644"/>
      <c r="J49" s="645"/>
    </row>
    <row r="50" spans="1:10" ht="46.5" customHeight="1" x14ac:dyDescent="0.25">
      <c r="A50" s="649"/>
      <c r="B50" s="649"/>
      <c r="C50" s="643"/>
      <c r="D50" s="645"/>
      <c r="E50" s="640"/>
      <c r="F50" s="641"/>
      <c r="G50" s="640"/>
      <c r="H50" s="642"/>
      <c r="I50" s="642"/>
      <c r="J50" s="641"/>
    </row>
    <row r="51" spans="1:10" ht="48" customHeight="1" x14ac:dyDescent="0.25">
      <c r="A51" s="649"/>
      <c r="B51" s="649"/>
      <c r="C51" s="643"/>
      <c r="D51" s="645"/>
      <c r="E51" s="643"/>
      <c r="F51" s="645"/>
      <c r="G51" s="643"/>
      <c r="H51" s="644"/>
      <c r="I51" s="644"/>
      <c r="J51" s="645"/>
    </row>
    <row r="52" spans="1:10" ht="53.25" customHeight="1" x14ac:dyDescent="0.25">
      <c r="A52" s="649"/>
      <c r="B52" s="649"/>
      <c r="C52" s="643"/>
      <c r="D52" s="645"/>
      <c r="E52" s="643"/>
      <c r="F52" s="645"/>
      <c r="G52" s="643"/>
      <c r="H52" s="644"/>
      <c r="I52" s="644"/>
      <c r="J52" s="645"/>
    </row>
    <row r="53" spans="1:10" ht="43.5" customHeight="1" x14ac:dyDescent="0.25">
      <c r="A53" s="649"/>
      <c r="B53" s="649"/>
      <c r="C53" s="633"/>
      <c r="D53" s="633"/>
      <c r="E53" s="633"/>
      <c r="F53" s="633"/>
      <c r="G53" s="633"/>
      <c r="H53" s="633"/>
      <c r="I53" s="633"/>
      <c r="J53" s="633"/>
    </row>
    <row r="54" spans="1:10" ht="48.75" customHeight="1" x14ac:dyDescent="0.25">
      <c r="A54" s="649"/>
      <c r="B54" s="649"/>
      <c r="C54" s="633"/>
      <c r="D54" s="633"/>
      <c r="E54" s="633"/>
      <c r="F54" s="633"/>
      <c r="G54" s="633"/>
      <c r="H54" s="633"/>
      <c r="I54" s="633"/>
      <c r="J54" s="633"/>
    </row>
    <row r="55" spans="1:10" x14ac:dyDescent="0.25">
      <c r="C55" s="67"/>
      <c r="D55" s="67"/>
      <c r="E55" s="648"/>
      <c r="F55" s="648"/>
      <c r="G55" s="648"/>
      <c r="H55" s="648"/>
      <c r="I55" s="648"/>
      <c r="J55" s="648"/>
    </row>
    <row r="56" spans="1:10" x14ac:dyDescent="0.25">
      <c r="C56" s="67"/>
      <c r="D56" s="67"/>
      <c r="E56" s="648"/>
      <c r="F56" s="648"/>
      <c r="G56" s="648"/>
      <c r="H56" s="648"/>
      <c r="I56" s="648"/>
      <c r="J56" s="648"/>
    </row>
    <row r="57" spans="1:10" x14ac:dyDescent="0.25">
      <c r="E57" s="409"/>
      <c r="F57" s="409"/>
      <c r="G57" s="409"/>
      <c r="H57" s="409"/>
      <c r="I57" s="409"/>
      <c r="J57" s="409"/>
    </row>
    <row r="58" spans="1:10" x14ac:dyDescent="0.25">
      <c r="E58" s="409"/>
      <c r="F58" s="409"/>
      <c r="G58" s="409"/>
      <c r="H58" s="409"/>
      <c r="I58" s="409"/>
      <c r="J58" s="409"/>
    </row>
    <row r="59" spans="1:10" x14ac:dyDescent="0.25">
      <c r="E59" s="409"/>
      <c r="F59" s="409"/>
      <c r="G59" s="409"/>
      <c r="H59" s="409"/>
      <c r="I59" s="409"/>
      <c r="J59" s="409"/>
    </row>
    <row r="60" spans="1:10" x14ac:dyDescent="0.25">
      <c r="E60" s="409"/>
      <c r="F60" s="409"/>
      <c r="G60" s="409"/>
      <c r="H60" s="409"/>
      <c r="I60" s="409"/>
      <c r="J60" s="409"/>
    </row>
    <row r="61" spans="1:10" x14ac:dyDescent="0.25">
      <c r="E61" s="409"/>
      <c r="F61" s="409"/>
      <c r="G61" s="409"/>
      <c r="H61" s="409"/>
      <c r="I61" s="409"/>
      <c r="J61" s="409"/>
    </row>
    <row r="62" spans="1:10" x14ac:dyDescent="0.25">
      <c r="E62" s="409"/>
      <c r="F62" s="409"/>
      <c r="G62" s="409"/>
      <c r="H62" s="409"/>
      <c r="I62" s="409"/>
      <c r="J62" s="409"/>
    </row>
    <row r="63" spans="1:10" x14ac:dyDescent="0.25">
      <c r="E63" s="409"/>
      <c r="F63" s="409"/>
      <c r="G63" s="409"/>
      <c r="H63" s="409"/>
      <c r="I63" s="409"/>
      <c r="J63" s="409"/>
    </row>
    <row r="64" spans="1:10" x14ac:dyDescent="0.25">
      <c r="E64" s="409"/>
      <c r="F64" s="409"/>
      <c r="G64" s="409"/>
      <c r="H64" s="409"/>
      <c r="I64" s="409"/>
      <c r="J64" s="409"/>
    </row>
    <row r="65" spans="5:10" x14ac:dyDescent="0.25">
      <c r="E65" s="409"/>
      <c r="F65" s="409"/>
      <c r="G65" s="409"/>
      <c r="H65" s="409"/>
      <c r="I65" s="409"/>
      <c r="J65" s="409"/>
    </row>
    <row r="66" spans="5:10" x14ac:dyDescent="0.25">
      <c r="E66" s="409"/>
      <c r="F66" s="409"/>
      <c r="G66" s="409"/>
      <c r="H66" s="409"/>
      <c r="I66" s="409"/>
      <c r="J66" s="409"/>
    </row>
    <row r="67" spans="5:10" x14ac:dyDescent="0.25">
      <c r="E67" s="409"/>
      <c r="F67" s="409"/>
      <c r="G67" s="409"/>
      <c r="H67" s="409"/>
      <c r="I67" s="409"/>
      <c r="J67" s="409"/>
    </row>
    <row r="68" spans="5:10" x14ac:dyDescent="0.25">
      <c r="E68" s="409"/>
      <c r="F68" s="409"/>
      <c r="G68" s="409"/>
      <c r="H68" s="409"/>
      <c r="I68" s="409"/>
      <c r="J68" s="409"/>
    </row>
    <row r="69" spans="5:10" x14ac:dyDescent="0.25">
      <c r="E69" s="409"/>
      <c r="F69" s="409"/>
      <c r="G69" s="409"/>
      <c r="H69" s="409"/>
      <c r="I69" s="409"/>
      <c r="J69" s="409"/>
    </row>
    <row r="70" spans="5:10" x14ac:dyDescent="0.25">
      <c r="E70" s="409"/>
      <c r="F70" s="409"/>
      <c r="G70" s="409"/>
      <c r="H70" s="409"/>
      <c r="I70" s="409"/>
      <c r="J70" s="409"/>
    </row>
    <row r="71" spans="5:10" x14ac:dyDescent="0.25">
      <c r="E71" s="409"/>
      <c r="F71" s="409"/>
      <c r="G71" s="409"/>
      <c r="H71" s="409"/>
      <c r="I71" s="409"/>
      <c r="J71" s="409"/>
    </row>
    <row r="72" spans="5:10" x14ac:dyDescent="0.25">
      <c r="E72" s="409"/>
      <c r="F72" s="409"/>
      <c r="G72" s="409"/>
      <c r="H72" s="409"/>
      <c r="I72" s="409"/>
      <c r="J72" s="409"/>
    </row>
    <row r="73" spans="5:10" x14ac:dyDescent="0.25">
      <c r="E73" s="409"/>
      <c r="F73" s="409"/>
      <c r="G73" s="409"/>
      <c r="H73" s="409"/>
      <c r="I73" s="409"/>
      <c r="J73" s="409"/>
    </row>
    <row r="74" spans="5:10" x14ac:dyDescent="0.25">
      <c r="E74" s="409"/>
      <c r="F74" s="409"/>
      <c r="G74" s="409"/>
      <c r="H74" s="409"/>
      <c r="I74" s="409"/>
      <c r="J74" s="409"/>
    </row>
    <row r="75" spans="5:10" x14ac:dyDescent="0.25">
      <c r="E75" s="409"/>
      <c r="F75" s="409"/>
      <c r="G75" s="409"/>
      <c r="H75" s="409"/>
      <c r="I75" s="409"/>
      <c r="J75" s="409"/>
    </row>
    <row r="76" spans="5:10" x14ac:dyDescent="0.25">
      <c r="E76" s="409"/>
      <c r="F76" s="409"/>
      <c r="G76" s="409"/>
      <c r="H76" s="409"/>
      <c r="I76" s="409"/>
      <c r="J76" s="409"/>
    </row>
    <row r="77" spans="5:10" x14ac:dyDescent="0.25">
      <c r="E77" s="409"/>
      <c r="F77" s="409"/>
      <c r="G77" s="409"/>
      <c r="H77" s="409"/>
      <c r="I77" s="409"/>
      <c r="J77" s="409"/>
    </row>
    <row r="78" spans="5:10" x14ac:dyDescent="0.25">
      <c r="E78" s="409"/>
      <c r="F78" s="409"/>
      <c r="G78" s="409"/>
      <c r="H78" s="409"/>
      <c r="I78" s="409"/>
      <c r="J78" s="409"/>
    </row>
    <row r="79" spans="5:10" x14ac:dyDescent="0.25">
      <c r="E79" s="409"/>
      <c r="F79" s="409"/>
      <c r="G79" s="409"/>
      <c r="H79" s="409"/>
      <c r="I79" s="409"/>
      <c r="J79" s="409"/>
    </row>
    <row r="80" spans="5:10" x14ac:dyDescent="0.25">
      <c r="E80" s="409"/>
      <c r="F80" s="409"/>
      <c r="G80" s="409"/>
      <c r="H80" s="409"/>
      <c r="I80" s="409"/>
      <c r="J80" s="409"/>
    </row>
    <row r="81" spans="5:10" x14ac:dyDescent="0.25">
      <c r="E81" s="409"/>
      <c r="F81" s="409"/>
      <c r="G81" s="409"/>
      <c r="H81" s="409"/>
      <c r="I81" s="409"/>
      <c r="J81" s="409"/>
    </row>
    <row r="82" spans="5:10" x14ac:dyDescent="0.25">
      <c r="E82" s="409"/>
      <c r="F82" s="409"/>
      <c r="G82" s="409"/>
      <c r="H82" s="409"/>
      <c r="I82" s="409"/>
      <c r="J82" s="409"/>
    </row>
    <row r="83" spans="5:10" x14ac:dyDescent="0.25">
      <c r="E83" s="409"/>
      <c r="F83" s="409"/>
      <c r="G83" s="409"/>
      <c r="H83" s="409"/>
      <c r="I83" s="409"/>
      <c r="J83" s="409"/>
    </row>
    <row r="84" spans="5:10" x14ac:dyDescent="0.25">
      <c r="E84" s="409"/>
      <c r="F84" s="409"/>
      <c r="G84" s="409"/>
      <c r="H84" s="409"/>
      <c r="I84" s="409"/>
      <c r="J84" s="409"/>
    </row>
    <row r="85" spans="5:10" x14ac:dyDescent="0.25">
      <c r="E85" s="409"/>
      <c r="F85" s="409"/>
      <c r="G85" s="409"/>
      <c r="H85" s="409"/>
      <c r="I85" s="409"/>
      <c r="J85" s="409"/>
    </row>
    <row r="86" spans="5:10" x14ac:dyDescent="0.25">
      <c r="E86" s="409"/>
      <c r="F86" s="409"/>
      <c r="G86" s="409"/>
      <c r="H86" s="409"/>
      <c r="I86" s="409"/>
      <c r="J86" s="409"/>
    </row>
    <row r="87" spans="5:10" x14ac:dyDescent="0.25">
      <c r="E87" s="409"/>
      <c r="F87" s="409"/>
      <c r="G87" s="409"/>
      <c r="H87" s="409"/>
      <c r="I87" s="409"/>
      <c r="J87" s="409"/>
    </row>
    <row r="88" spans="5:10" x14ac:dyDescent="0.25">
      <c r="E88" s="409"/>
      <c r="F88" s="409"/>
      <c r="G88" s="409"/>
      <c r="H88" s="409"/>
      <c r="I88" s="409"/>
      <c r="J88" s="409"/>
    </row>
    <row r="89" spans="5:10" x14ac:dyDescent="0.25">
      <c r="E89" s="409"/>
      <c r="F89" s="409"/>
      <c r="G89" s="409"/>
      <c r="H89" s="409"/>
      <c r="I89" s="409"/>
      <c r="J89" s="409"/>
    </row>
    <row r="90" spans="5:10" x14ac:dyDescent="0.25">
      <c r="E90" s="409"/>
      <c r="F90" s="409"/>
      <c r="G90" s="409"/>
      <c r="H90" s="409"/>
      <c r="I90" s="409"/>
      <c r="J90" s="409"/>
    </row>
    <row r="91" spans="5:10" x14ac:dyDescent="0.25">
      <c r="E91" s="409"/>
      <c r="F91" s="409"/>
      <c r="G91" s="409"/>
      <c r="H91" s="409"/>
      <c r="I91" s="409"/>
      <c r="J91" s="409"/>
    </row>
    <row r="92" spans="5:10" x14ac:dyDescent="0.25">
      <c r="E92" s="409"/>
      <c r="F92" s="409"/>
      <c r="G92" s="409"/>
      <c r="H92" s="409"/>
      <c r="I92" s="409"/>
      <c r="J92" s="409"/>
    </row>
    <row r="93" spans="5:10" x14ac:dyDescent="0.25">
      <c r="E93" s="409"/>
      <c r="F93" s="409"/>
      <c r="G93" s="409"/>
      <c r="H93" s="409"/>
      <c r="I93" s="409"/>
      <c r="J93" s="409"/>
    </row>
    <row r="94" spans="5:10" x14ac:dyDescent="0.25">
      <c r="E94" s="409"/>
      <c r="F94" s="409"/>
      <c r="G94" s="409"/>
      <c r="H94" s="409"/>
      <c r="I94" s="409"/>
      <c r="J94" s="409"/>
    </row>
    <row r="95" spans="5:10" x14ac:dyDescent="0.25">
      <c r="E95" s="409"/>
      <c r="F95" s="409"/>
      <c r="G95" s="409"/>
      <c r="H95" s="409"/>
      <c r="I95" s="409"/>
      <c r="J95" s="409"/>
    </row>
    <row r="96" spans="5:10" x14ac:dyDescent="0.25">
      <c r="E96" s="409"/>
      <c r="F96" s="409"/>
      <c r="G96" s="409"/>
      <c r="H96" s="409"/>
      <c r="I96" s="409"/>
      <c r="J96" s="409"/>
    </row>
    <row r="97" spans="5:10" x14ac:dyDescent="0.25">
      <c r="E97" s="409"/>
      <c r="F97" s="409"/>
      <c r="G97" s="409"/>
      <c r="H97" s="409"/>
      <c r="I97" s="409"/>
      <c r="J97" s="409"/>
    </row>
    <row r="98" spans="5:10" x14ac:dyDescent="0.25">
      <c r="E98" s="409"/>
      <c r="F98" s="409"/>
      <c r="G98" s="409"/>
      <c r="H98" s="409"/>
      <c r="I98" s="409"/>
      <c r="J98" s="409"/>
    </row>
    <row r="99" spans="5:10" x14ac:dyDescent="0.25">
      <c r="E99" s="409"/>
      <c r="F99" s="409"/>
      <c r="G99" s="409"/>
      <c r="H99" s="409"/>
      <c r="I99" s="409"/>
      <c r="J99" s="409"/>
    </row>
    <row r="100" spans="5:10" x14ac:dyDescent="0.25">
      <c r="E100" s="409"/>
      <c r="F100" s="409"/>
      <c r="G100" s="409"/>
      <c r="H100" s="409"/>
      <c r="I100" s="409"/>
      <c r="J100" s="409"/>
    </row>
    <row r="101" spans="5:10" x14ac:dyDescent="0.25">
      <c r="E101" s="409"/>
      <c r="F101" s="409"/>
      <c r="G101" s="409"/>
      <c r="H101" s="409"/>
      <c r="I101" s="409"/>
      <c r="J101" s="409"/>
    </row>
    <row r="102" spans="5:10" x14ac:dyDescent="0.25">
      <c r="E102" s="409"/>
      <c r="F102" s="409"/>
      <c r="G102" s="409"/>
      <c r="H102" s="409"/>
      <c r="I102" s="409"/>
      <c r="J102" s="409"/>
    </row>
    <row r="103" spans="5:10" x14ac:dyDescent="0.25">
      <c r="E103" s="409"/>
      <c r="F103" s="409"/>
      <c r="G103" s="409"/>
      <c r="H103" s="409"/>
      <c r="I103" s="409"/>
      <c r="J103" s="409"/>
    </row>
    <row r="104" spans="5:10" x14ac:dyDescent="0.25">
      <c r="E104" s="409"/>
      <c r="F104" s="409"/>
      <c r="G104" s="409"/>
      <c r="H104" s="409"/>
      <c r="I104" s="409"/>
      <c r="J104" s="409"/>
    </row>
    <row r="105" spans="5:10" x14ac:dyDescent="0.25">
      <c r="E105" s="409"/>
      <c r="F105" s="409"/>
      <c r="G105" s="409"/>
      <c r="H105" s="409"/>
      <c r="I105" s="409"/>
      <c r="J105" s="409"/>
    </row>
    <row r="106" spans="5:10" x14ac:dyDescent="0.25">
      <c r="E106" s="409"/>
      <c r="F106" s="409"/>
      <c r="G106" s="409"/>
      <c r="H106" s="409"/>
      <c r="I106" s="409"/>
      <c r="J106" s="409"/>
    </row>
    <row r="107" spans="5:10" x14ac:dyDescent="0.25">
      <c r="E107" s="409"/>
      <c r="F107" s="409"/>
      <c r="G107" s="409"/>
      <c r="H107" s="409"/>
      <c r="I107" s="409"/>
      <c r="J107" s="409"/>
    </row>
    <row r="108" spans="5:10" x14ac:dyDescent="0.25">
      <c r="E108" s="409"/>
      <c r="F108" s="409"/>
      <c r="G108" s="409"/>
      <c r="H108" s="409"/>
      <c r="I108" s="409"/>
      <c r="J108" s="409"/>
    </row>
    <row r="109" spans="5:10" x14ac:dyDescent="0.25">
      <c r="E109" s="409"/>
      <c r="F109" s="409"/>
      <c r="G109" s="409"/>
      <c r="H109" s="409"/>
      <c r="I109" s="409"/>
      <c r="J109" s="409"/>
    </row>
    <row r="110" spans="5:10" x14ac:dyDescent="0.25">
      <c r="E110" s="409"/>
      <c r="F110" s="409"/>
      <c r="G110" s="409"/>
      <c r="H110" s="409"/>
      <c r="I110" s="409"/>
      <c r="J110" s="409"/>
    </row>
    <row r="111" spans="5:10" x14ac:dyDescent="0.25">
      <c r="E111" s="409"/>
      <c r="F111" s="409"/>
      <c r="G111" s="409"/>
      <c r="H111" s="409"/>
      <c r="I111" s="409"/>
      <c r="J111" s="409"/>
    </row>
    <row r="112" spans="5:10" x14ac:dyDescent="0.25">
      <c r="E112" s="409"/>
      <c r="F112" s="409"/>
      <c r="G112" s="409"/>
      <c r="H112" s="409"/>
      <c r="I112" s="409"/>
      <c r="J112" s="409"/>
    </row>
    <row r="113" spans="5:10" x14ac:dyDescent="0.25">
      <c r="E113" s="409"/>
      <c r="F113" s="409"/>
      <c r="G113" s="409"/>
      <c r="H113" s="409"/>
      <c r="I113" s="409"/>
      <c r="J113" s="409"/>
    </row>
    <row r="114" spans="5:10" x14ac:dyDescent="0.25">
      <c r="E114" s="409"/>
      <c r="F114" s="409"/>
      <c r="G114" s="409"/>
      <c r="H114" s="409"/>
      <c r="I114" s="409"/>
      <c r="J114" s="409"/>
    </row>
    <row r="115" spans="5:10" x14ac:dyDescent="0.25">
      <c r="E115" s="409"/>
      <c r="F115" s="409"/>
      <c r="G115" s="409"/>
      <c r="H115" s="409"/>
      <c r="I115" s="409"/>
      <c r="J115" s="409"/>
    </row>
    <row r="116" spans="5:10" x14ac:dyDescent="0.25">
      <c r="E116" s="409"/>
      <c r="F116" s="409"/>
      <c r="G116" s="409"/>
      <c r="H116" s="409"/>
      <c r="I116" s="409"/>
      <c r="J116" s="409"/>
    </row>
    <row r="117" spans="5:10" x14ac:dyDescent="0.25">
      <c r="E117" s="409"/>
      <c r="F117" s="409"/>
      <c r="G117" s="409"/>
      <c r="H117" s="409"/>
      <c r="I117" s="409"/>
      <c r="J117" s="409"/>
    </row>
    <row r="118" spans="5:10" x14ac:dyDescent="0.25">
      <c r="E118" s="409"/>
      <c r="F118" s="409"/>
      <c r="G118" s="409"/>
      <c r="H118" s="409"/>
      <c r="I118" s="409"/>
      <c r="J118" s="409"/>
    </row>
    <row r="119" spans="5:10" x14ac:dyDescent="0.25">
      <c r="E119" s="409"/>
      <c r="F119" s="409"/>
      <c r="G119" s="409"/>
      <c r="H119" s="409"/>
      <c r="I119" s="409"/>
      <c r="J119" s="409"/>
    </row>
    <row r="120" spans="5:10" x14ac:dyDescent="0.25">
      <c r="E120" s="409"/>
      <c r="F120" s="409"/>
      <c r="G120" s="409"/>
      <c r="H120" s="409"/>
      <c r="I120" s="409"/>
      <c r="J120" s="409"/>
    </row>
    <row r="121" spans="5:10" x14ac:dyDescent="0.25">
      <c r="E121" s="409"/>
      <c r="F121" s="409"/>
      <c r="G121" s="409"/>
      <c r="H121" s="409"/>
      <c r="I121" s="409"/>
      <c r="J121" s="409"/>
    </row>
    <row r="122" spans="5:10" x14ac:dyDescent="0.25">
      <c r="E122" s="409"/>
      <c r="F122" s="409"/>
      <c r="G122" s="409"/>
      <c r="H122" s="409"/>
      <c r="I122" s="409"/>
      <c r="J122" s="409"/>
    </row>
    <row r="123" spans="5:10" x14ac:dyDescent="0.25">
      <c r="E123" s="409"/>
      <c r="F123" s="409"/>
      <c r="G123" s="409"/>
      <c r="H123" s="409"/>
      <c r="I123" s="409"/>
      <c r="J123" s="409"/>
    </row>
    <row r="124" spans="5:10" x14ac:dyDescent="0.25">
      <c r="E124" s="409"/>
      <c r="F124" s="409"/>
      <c r="G124" s="409"/>
      <c r="H124" s="409"/>
      <c r="I124" s="409"/>
      <c r="J124" s="409"/>
    </row>
    <row r="125" spans="5:10" x14ac:dyDescent="0.25">
      <c r="E125" s="409"/>
      <c r="F125" s="409"/>
      <c r="G125" s="409"/>
      <c r="H125" s="409"/>
      <c r="I125" s="409"/>
      <c r="J125" s="409"/>
    </row>
    <row r="126" spans="5:10" x14ac:dyDescent="0.25">
      <c r="E126" s="409"/>
      <c r="F126" s="409"/>
      <c r="G126" s="409"/>
      <c r="H126" s="409"/>
      <c r="I126" s="409"/>
      <c r="J126" s="409"/>
    </row>
    <row r="127" spans="5:10" x14ac:dyDescent="0.25">
      <c r="E127" s="409"/>
      <c r="F127" s="409"/>
      <c r="G127" s="409"/>
      <c r="H127" s="409"/>
      <c r="I127" s="409"/>
      <c r="J127" s="409"/>
    </row>
    <row r="128" spans="5:10" x14ac:dyDescent="0.25">
      <c r="E128" s="409"/>
      <c r="F128" s="409"/>
      <c r="G128" s="409"/>
      <c r="H128" s="409"/>
      <c r="I128" s="409"/>
      <c r="J128" s="409"/>
    </row>
    <row r="129" spans="5:10" x14ac:dyDescent="0.25">
      <c r="E129" s="409"/>
      <c r="F129" s="409"/>
      <c r="G129" s="409"/>
      <c r="H129" s="409"/>
      <c r="I129" s="409"/>
      <c r="J129" s="409"/>
    </row>
    <row r="130" spans="5:10" x14ac:dyDescent="0.25">
      <c r="E130" s="409"/>
      <c r="F130" s="409"/>
      <c r="G130" s="409"/>
      <c r="H130" s="409"/>
      <c r="I130" s="409"/>
      <c r="J130" s="409"/>
    </row>
    <row r="131" spans="5:10" x14ac:dyDescent="0.25">
      <c r="E131" s="409"/>
      <c r="F131" s="409"/>
      <c r="G131" s="409"/>
      <c r="H131" s="409"/>
      <c r="I131" s="409"/>
      <c r="J131" s="409"/>
    </row>
    <row r="132" spans="5:10" x14ac:dyDescent="0.25">
      <c r="E132" s="409"/>
      <c r="F132" s="409"/>
      <c r="G132" s="409"/>
      <c r="H132" s="409"/>
      <c r="I132" s="409"/>
      <c r="J132" s="409"/>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topLeftCell="A2" zoomScale="41" zoomScaleNormal="41" workbookViewId="0">
      <selection activeCell="D15" sqref="D15"/>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77734375" style="1" customWidth="1"/>
    <col min="6" max="6" width="16.77734375" style="1" customWidth="1"/>
    <col min="7" max="16384" width="11.44140625" style="1"/>
  </cols>
  <sheetData>
    <row r="1" spans="1:6" ht="28.5" customHeight="1" x14ac:dyDescent="0.25">
      <c r="A1" s="483"/>
      <c r="B1" s="510" t="s">
        <v>411</v>
      </c>
      <c r="C1" s="510"/>
      <c r="D1" s="510"/>
      <c r="E1" s="510"/>
      <c r="F1" s="671"/>
    </row>
    <row r="2" spans="1:6" x14ac:dyDescent="0.25">
      <c r="A2" s="484"/>
      <c r="B2" s="511" t="s">
        <v>390</v>
      </c>
      <c r="C2" s="511"/>
      <c r="D2" s="511"/>
      <c r="E2" s="511"/>
      <c r="F2" s="672"/>
    </row>
    <row r="3" spans="1:6" ht="15" customHeight="1" x14ac:dyDescent="0.25">
      <c r="A3" s="484"/>
      <c r="B3" s="511"/>
      <c r="C3" s="511"/>
      <c r="D3" s="511"/>
      <c r="E3" s="511"/>
      <c r="F3" s="672"/>
    </row>
    <row r="4" spans="1:6" ht="14.4" thickBot="1" x14ac:dyDescent="0.3">
      <c r="A4" s="484"/>
      <c r="B4" s="511"/>
      <c r="C4" s="511"/>
      <c r="D4" s="511"/>
      <c r="E4" s="511"/>
      <c r="F4" s="673"/>
    </row>
    <row r="5" spans="1:6" ht="15.6" x14ac:dyDescent="0.25">
      <c r="A5" s="681"/>
      <c r="B5" s="682"/>
      <c r="C5" s="682"/>
      <c r="D5" s="682"/>
      <c r="E5" s="682"/>
      <c r="F5" s="683"/>
    </row>
    <row r="6" spans="1:6" ht="39.75" customHeight="1" x14ac:dyDescent="0.25">
      <c r="A6" s="677" t="str">
        <f>CONTEXTO!A8</f>
        <v xml:space="preserve">PROCESO: Gestión de Hacienda Pública </v>
      </c>
      <c r="B6" s="678"/>
      <c r="C6" s="678"/>
      <c r="D6" s="678"/>
      <c r="E6" s="678"/>
      <c r="F6" s="679"/>
    </row>
    <row r="7" spans="1:6" s="72" customFormat="1" ht="78" customHeight="1" thickBot="1" x14ac:dyDescent="0.3">
      <c r="A7" s="674"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675"/>
      <c r="C7" s="675"/>
      <c r="D7" s="675"/>
      <c r="E7" s="675"/>
      <c r="F7" s="676"/>
    </row>
    <row r="8" spans="1:6" s="72" customFormat="1" ht="25.5" customHeight="1" thickBot="1" x14ac:dyDescent="0.3">
      <c r="A8" s="680"/>
      <c r="B8" s="680"/>
      <c r="C8" s="680"/>
      <c r="D8" s="680"/>
      <c r="E8" s="680"/>
      <c r="F8" s="680"/>
    </row>
    <row r="9" spans="1:6" s="72" customFormat="1" ht="69" customHeight="1" x14ac:dyDescent="0.25">
      <c r="A9" s="85" t="s">
        <v>244</v>
      </c>
      <c r="B9" s="86" t="s">
        <v>243</v>
      </c>
      <c r="C9" s="87" t="s">
        <v>245</v>
      </c>
      <c r="D9" s="88" t="s">
        <v>70</v>
      </c>
      <c r="E9" s="89" t="s">
        <v>65</v>
      </c>
      <c r="F9" s="90" t="s">
        <v>66</v>
      </c>
    </row>
    <row r="10" spans="1:6" s="72" customFormat="1" ht="32.25" customHeight="1" x14ac:dyDescent="0.25">
      <c r="A10" s="669" t="s">
        <v>495</v>
      </c>
      <c r="B10" s="217" t="s">
        <v>496</v>
      </c>
      <c r="C10" s="670" t="s">
        <v>497</v>
      </c>
      <c r="D10" s="271" t="s">
        <v>498</v>
      </c>
      <c r="E10" s="670" t="s">
        <v>499</v>
      </c>
      <c r="F10" s="658" t="s">
        <v>508</v>
      </c>
    </row>
    <row r="11" spans="1:6" ht="55.5" customHeight="1" x14ac:dyDescent="0.25">
      <c r="A11" s="669"/>
      <c r="B11" s="663" t="s">
        <v>428</v>
      </c>
      <c r="C11" s="670"/>
      <c r="D11" s="271" t="s">
        <v>500</v>
      </c>
      <c r="E11" s="670"/>
      <c r="F11" s="658"/>
    </row>
    <row r="12" spans="1:6" ht="60.75" customHeight="1" x14ac:dyDescent="0.25">
      <c r="A12" s="669"/>
      <c r="B12" s="665"/>
      <c r="C12" s="670"/>
      <c r="D12" s="218" t="s">
        <v>501</v>
      </c>
      <c r="E12" s="670"/>
      <c r="F12" s="658"/>
    </row>
    <row r="13" spans="1:6" ht="67.5" customHeight="1" x14ac:dyDescent="0.25">
      <c r="A13" s="666" t="s">
        <v>502</v>
      </c>
      <c r="B13" s="217" t="s">
        <v>503</v>
      </c>
      <c r="C13" s="663" t="s">
        <v>504</v>
      </c>
      <c r="D13" s="219" t="s">
        <v>505</v>
      </c>
      <c r="E13" s="663" t="s">
        <v>506</v>
      </c>
      <c r="F13" s="658" t="s">
        <v>508</v>
      </c>
    </row>
    <row r="14" spans="1:6" ht="63.75" customHeight="1" x14ac:dyDescent="0.25">
      <c r="A14" s="667"/>
      <c r="B14" s="217" t="s">
        <v>425</v>
      </c>
      <c r="C14" s="664"/>
      <c r="D14" s="219" t="s">
        <v>500</v>
      </c>
      <c r="E14" s="664"/>
      <c r="F14" s="658"/>
    </row>
    <row r="15" spans="1:6" ht="155.25" customHeight="1" x14ac:dyDescent="0.25">
      <c r="A15" s="668"/>
      <c r="B15" s="296" t="str">
        <f>[1]CONTEXTO!D24</f>
        <v>Incumplimiento en la gestión del CLDO del Impuesto predial unificado dentro de los términos establecidos en el procedimiento PRO-GHP-05 FACTURACION  I.P.U para la actividad No. 11-12 y 13 (C.L.D.O)</v>
      </c>
      <c r="C15" s="665"/>
      <c r="D15" s="297" t="s">
        <v>507</v>
      </c>
      <c r="E15" s="665"/>
      <c r="F15" s="658"/>
    </row>
    <row r="16" spans="1:6" ht="64.5" customHeight="1" x14ac:dyDescent="0.25">
      <c r="A16" s="669"/>
      <c r="B16" s="217"/>
      <c r="C16" s="670"/>
      <c r="D16" s="218"/>
      <c r="E16" s="670" t="s">
        <v>250</v>
      </c>
      <c r="F16" s="658"/>
    </row>
    <row r="17" spans="1:6" ht="63.75" customHeight="1" x14ac:dyDescent="0.25">
      <c r="A17" s="669"/>
      <c r="B17" s="217"/>
      <c r="C17" s="670"/>
      <c r="D17" s="217"/>
      <c r="E17" s="670"/>
      <c r="F17" s="658"/>
    </row>
    <row r="18" spans="1:6" ht="50.25" customHeight="1" x14ac:dyDescent="0.25">
      <c r="A18" s="669"/>
      <c r="B18" s="217"/>
      <c r="C18" s="670"/>
      <c r="D18" s="217"/>
      <c r="E18" s="670"/>
      <c r="F18" s="658"/>
    </row>
    <row r="19" spans="1:6" ht="58.5" customHeight="1" x14ac:dyDescent="0.25">
      <c r="A19" s="220"/>
      <c r="B19" s="221"/>
      <c r="C19" s="221"/>
      <c r="D19" s="221"/>
      <c r="E19" s="655" t="s">
        <v>251</v>
      </c>
      <c r="F19" s="658"/>
    </row>
    <row r="20" spans="1:6" ht="67.5" customHeight="1" x14ac:dyDescent="0.25">
      <c r="A20" s="220"/>
      <c r="B20" s="221"/>
      <c r="C20" s="221"/>
      <c r="D20" s="221"/>
      <c r="E20" s="656"/>
      <c r="F20" s="658"/>
    </row>
    <row r="21" spans="1:6" ht="78.75" customHeight="1" x14ac:dyDescent="0.25">
      <c r="A21" s="220"/>
      <c r="B21" s="221"/>
      <c r="C21" s="221"/>
      <c r="D21" s="221"/>
      <c r="E21" s="657"/>
      <c r="F21" s="658"/>
    </row>
    <row r="22" spans="1:6" ht="71.25" customHeight="1" x14ac:dyDescent="0.25">
      <c r="A22" s="220"/>
      <c r="B22" s="221"/>
      <c r="C22" s="221"/>
      <c r="D22" s="221"/>
      <c r="E22" s="655" t="s">
        <v>231</v>
      </c>
      <c r="F22" s="658"/>
    </row>
    <row r="23" spans="1:6" ht="80.25" customHeight="1" x14ac:dyDescent="0.25">
      <c r="A23" s="220"/>
      <c r="B23" s="221"/>
      <c r="C23" s="221"/>
      <c r="D23" s="221"/>
      <c r="E23" s="656"/>
      <c r="F23" s="658"/>
    </row>
    <row r="24" spans="1:6" ht="69.75" customHeight="1" x14ac:dyDescent="0.25">
      <c r="A24" s="220"/>
      <c r="B24" s="221"/>
      <c r="C24" s="221"/>
      <c r="D24" s="221"/>
      <c r="E24" s="657"/>
      <c r="F24" s="658"/>
    </row>
    <row r="25" spans="1:6" ht="54.75" customHeight="1" x14ac:dyDescent="0.25">
      <c r="A25" s="220"/>
      <c r="B25" s="221"/>
      <c r="C25" s="221"/>
      <c r="D25" s="221"/>
      <c r="E25" s="655" t="s">
        <v>252</v>
      </c>
      <c r="F25" s="658"/>
    </row>
    <row r="26" spans="1:6" ht="65.25" customHeight="1" x14ac:dyDescent="0.25">
      <c r="A26" s="220"/>
      <c r="B26" s="221"/>
      <c r="C26" s="221"/>
      <c r="D26" s="221"/>
      <c r="E26" s="656"/>
      <c r="F26" s="658"/>
    </row>
    <row r="27" spans="1:6" ht="69.75" customHeight="1" x14ac:dyDescent="0.25">
      <c r="A27" s="220"/>
      <c r="B27" s="221"/>
      <c r="C27" s="221"/>
      <c r="D27" s="221"/>
      <c r="E27" s="657"/>
      <c r="F27" s="658"/>
    </row>
    <row r="28" spans="1:6" ht="68.25" customHeight="1" x14ac:dyDescent="0.25">
      <c r="A28" s="220"/>
      <c r="B28" s="221"/>
      <c r="C28" s="221"/>
      <c r="D28" s="221"/>
      <c r="E28" s="655" t="s">
        <v>246</v>
      </c>
      <c r="F28" s="658"/>
    </row>
    <row r="29" spans="1:6" ht="69" customHeight="1" x14ac:dyDescent="0.25">
      <c r="A29" s="220"/>
      <c r="B29" s="221"/>
      <c r="C29" s="221"/>
      <c r="D29" s="221"/>
      <c r="E29" s="656"/>
      <c r="F29" s="658"/>
    </row>
    <row r="30" spans="1:6" ht="59.25" customHeight="1" x14ac:dyDescent="0.25">
      <c r="A30" s="220"/>
      <c r="B30" s="221"/>
      <c r="C30" s="221"/>
      <c r="D30" s="221"/>
      <c r="E30" s="657"/>
      <c r="F30" s="658"/>
    </row>
    <row r="31" spans="1:6" ht="57" customHeight="1" x14ac:dyDescent="0.25">
      <c r="A31" s="220"/>
      <c r="B31" s="221"/>
      <c r="C31" s="221"/>
      <c r="D31" s="221"/>
      <c r="E31" s="655" t="s">
        <v>247</v>
      </c>
      <c r="F31" s="658"/>
    </row>
    <row r="32" spans="1:6" ht="61.5" customHeight="1" x14ac:dyDescent="0.25">
      <c r="A32" s="220"/>
      <c r="B32" s="221"/>
      <c r="C32" s="221"/>
      <c r="D32" s="221"/>
      <c r="E32" s="656"/>
      <c r="F32" s="658"/>
    </row>
    <row r="33" spans="1:6" ht="71.25" customHeight="1" x14ac:dyDescent="0.25">
      <c r="A33" s="220"/>
      <c r="B33" s="221"/>
      <c r="C33" s="221"/>
      <c r="D33" s="221"/>
      <c r="E33" s="657"/>
      <c r="F33" s="658"/>
    </row>
    <row r="34" spans="1:6" ht="64.5" customHeight="1" x14ac:dyDescent="0.25">
      <c r="A34" s="222"/>
      <c r="B34" s="223"/>
      <c r="C34" s="223"/>
      <c r="D34" s="223"/>
      <c r="E34" s="659" t="s">
        <v>248</v>
      </c>
      <c r="F34" s="658"/>
    </row>
    <row r="35" spans="1:6" ht="74.25" customHeight="1" x14ac:dyDescent="0.25">
      <c r="A35" s="224"/>
      <c r="B35" s="225"/>
      <c r="C35" s="225"/>
      <c r="D35" s="225"/>
      <c r="E35" s="660"/>
      <c r="F35" s="658"/>
    </row>
    <row r="36" spans="1:6" ht="54.75" customHeight="1" x14ac:dyDescent="0.25">
      <c r="A36" s="224"/>
      <c r="B36" s="225"/>
      <c r="C36" s="225"/>
      <c r="D36" s="225"/>
      <c r="E36" s="662"/>
      <c r="F36" s="658"/>
    </row>
    <row r="37" spans="1:6" ht="77.25" customHeight="1" x14ac:dyDescent="0.25">
      <c r="A37" s="224"/>
      <c r="B37" s="225"/>
      <c r="C37" s="225"/>
      <c r="D37" s="225"/>
      <c r="E37" s="659" t="s">
        <v>249</v>
      </c>
      <c r="F37" s="658"/>
    </row>
    <row r="38" spans="1:6" ht="66.75" customHeight="1" x14ac:dyDescent="0.25">
      <c r="A38" s="224"/>
      <c r="B38" s="225"/>
      <c r="C38" s="225"/>
      <c r="D38" s="225"/>
      <c r="E38" s="660"/>
      <c r="F38" s="658"/>
    </row>
    <row r="39" spans="1:6" ht="52.5" customHeight="1" thickBot="1" x14ac:dyDescent="0.3">
      <c r="A39" s="226"/>
      <c r="B39" s="227"/>
      <c r="C39" s="227"/>
      <c r="D39" s="227"/>
      <c r="E39" s="661"/>
      <c r="F39" s="658"/>
    </row>
    <row r="40" spans="1:6" ht="66" customHeight="1" x14ac:dyDescent="0.25"/>
    <row r="41" spans="1:6" ht="76.5" customHeight="1" x14ac:dyDescent="0.25"/>
  </sheetData>
  <sheetProtection selectLockedCells="1"/>
  <mergeCells count="35">
    <mergeCell ref="A1:A4"/>
    <mergeCell ref="F1:F4"/>
    <mergeCell ref="B1:E1"/>
    <mergeCell ref="B2:E4"/>
    <mergeCell ref="E13:E15"/>
    <mergeCell ref="F10:F12"/>
    <mergeCell ref="F13:F15"/>
    <mergeCell ref="A7:F7"/>
    <mergeCell ref="A6:F6"/>
    <mergeCell ref="A8:F8"/>
    <mergeCell ref="A5:F5"/>
    <mergeCell ref="E19:E21"/>
    <mergeCell ref="F19:F21"/>
    <mergeCell ref="C13:C15"/>
    <mergeCell ref="A13:A15"/>
    <mergeCell ref="A10:A12"/>
    <mergeCell ref="E10:E12"/>
    <mergeCell ref="C10:C12"/>
    <mergeCell ref="A16:A18"/>
    <mergeCell ref="C16:C18"/>
    <mergeCell ref="E16:E18"/>
    <mergeCell ref="F16:F18"/>
    <mergeCell ref="B11:B12"/>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zoomScale="39" zoomScaleNormal="39" workbookViewId="0">
      <selection activeCell="E13" sqref="E13:F13"/>
    </sheetView>
  </sheetViews>
  <sheetFormatPr baseColWidth="10" defaultColWidth="11.44140625" defaultRowHeight="13.8" x14ac:dyDescent="0.25"/>
  <cols>
    <col min="1" max="1" width="31" style="1" customWidth="1"/>
    <col min="2" max="2" width="47.44140625" style="1" customWidth="1"/>
    <col min="3" max="3" width="27.21875" style="1" customWidth="1"/>
    <col min="4" max="4" width="43.21875" style="1" customWidth="1"/>
    <col min="5" max="5" width="15" style="1" customWidth="1"/>
    <col min="6" max="6" width="14.5546875" style="1" customWidth="1"/>
    <col min="7" max="16384" width="11.44140625" style="1"/>
  </cols>
  <sheetData>
    <row r="1" spans="1:6" s="25" customFormat="1" ht="24" customHeight="1" x14ac:dyDescent="0.25">
      <c r="A1" s="569"/>
      <c r="B1" s="447" t="s">
        <v>409</v>
      </c>
      <c r="C1" s="447"/>
      <c r="D1" s="571" t="s">
        <v>364</v>
      </c>
      <c r="E1" s="571"/>
      <c r="F1" s="721"/>
    </row>
    <row r="2" spans="1:6" s="25" customFormat="1" ht="17.25" customHeight="1" x14ac:dyDescent="0.25">
      <c r="A2" s="570"/>
      <c r="B2" s="448" t="s">
        <v>388</v>
      </c>
      <c r="C2" s="448"/>
      <c r="D2" s="572" t="s">
        <v>362</v>
      </c>
      <c r="E2" s="572"/>
      <c r="F2" s="722"/>
    </row>
    <row r="3" spans="1:6" s="25" customFormat="1" ht="20.25" customHeight="1" x14ac:dyDescent="0.25">
      <c r="A3" s="570"/>
      <c r="B3" s="448"/>
      <c r="C3" s="448"/>
      <c r="D3" s="572" t="s">
        <v>369</v>
      </c>
      <c r="E3" s="572"/>
      <c r="F3" s="722"/>
    </row>
    <row r="4" spans="1:6" s="25" customFormat="1" ht="20.25" customHeight="1" thickBot="1" x14ac:dyDescent="0.3">
      <c r="A4" s="570"/>
      <c r="B4" s="448"/>
      <c r="C4" s="448"/>
      <c r="D4" s="572" t="s">
        <v>389</v>
      </c>
      <c r="E4" s="572"/>
      <c r="F4" s="723"/>
    </row>
    <row r="5" spans="1:6" ht="15.6" x14ac:dyDescent="0.25">
      <c r="A5" s="681"/>
      <c r="B5" s="682"/>
      <c r="C5" s="682"/>
      <c r="D5" s="682"/>
      <c r="E5" s="682"/>
      <c r="F5" s="683"/>
    </row>
    <row r="6" spans="1:6" s="72" customFormat="1" ht="25.5" customHeight="1" x14ac:dyDescent="0.25">
      <c r="A6" s="715" t="str">
        <f>CONTEXTO!A8</f>
        <v xml:space="preserve">PROCESO: Gestión de Hacienda Pública </v>
      </c>
      <c r="B6" s="716"/>
      <c r="C6" s="716"/>
      <c r="D6" s="716"/>
      <c r="E6" s="716"/>
      <c r="F6" s="717"/>
    </row>
    <row r="7" spans="1:6" s="72" customFormat="1" ht="65.25" customHeight="1" thickBot="1" x14ac:dyDescent="0.3">
      <c r="A7" s="718"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719"/>
      <c r="C7" s="719"/>
      <c r="D7" s="719"/>
      <c r="E7" s="719"/>
      <c r="F7" s="720"/>
    </row>
    <row r="8" spans="1:6" s="72" customFormat="1" ht="18.75" customHeight="1" thickBot="1" x14ac:dyDescent="0.3">
      <c r="A8" s="680"/>
      <c r="B8" s="680"/>
      <c r="C8" s="680"/>
      <c r="D8" s="680"/>
      <c r="E8" s="680"/>
      <c r="F8" s="711"/>
    </row>
    <row r="9" spans="1:6" ht="31.5" customHeight="1" x14ac:dyDescent="0.25">
      <c r="A9" s="91" t="s">
        <v>65</v>
      </c>
      <c r="B9" s="92" t="s">
        <v>67</v>
      </c>
      <c r="C9" s="92" t="s">
        <v>68</v>
      </c>
      <c r="D9" s="152" t="s">
        <v>69</v>
      </c>
      <c r="E9" s="498" t="s">
        <v>70</v>
      </c>
      <c r="F9" s="499"/>
    </row>
    <row r="10" spans="1:6" ht="56.25" customHeight="1" x14ac:dyDescent="0.25">
      <c r="A10" s="712" t="str">
        <f>'IDENTIFICACION DE RIESGOS'!E10:E12</f>
        <v>Posibilidad de recibir o solicitar cualquier dadiva para modificar y/o alterar los datos existentes en los distintos sistemas de información</v>
      </c>
      <c r="B10" s="713" t="s">
        <v>509</v>
      </c>
      <c r="C10" s="714" t="str">
        <f>'IDENTIFICACION DE RIESGOS'!F10:F12</f>
        <v>CORRUPCION</v>
      </c>
      <c r="D10" s="103" t="str">
        <f>'IDENTIFICACION DE RIESGOS'!B10</f>
        <v>Falta de capacidad de liderazgo</v>
      </c>
      <c r="E10" s="572" t="str">
        <f>'IDENTIFICACION DE RIESGOS'!D10</f>
        <v xml:space="preserve">Pérdida de credibilidad institucional </v>
      </c>
      <c r="F10" s="588"/>
    </row>
    <row r="11" spans="1:6" ht="45" customHeight="1" x14ac:dyDescent="0.25">
      <c r="A11" s="712"/>
      <c r="B11" s="713"/>
      <c r="C11" s="714"/>
      <c r="D11" s="103" t="str">
        <f>'IDENTIFICACION DE RIESGOS'!B11</f>
        <v xml:space="preserve">Falta de ética profesional y compromiso en el desarrollo de las actividades del procesos </v>
      </c>
      <c r="E11" s="572" t="str">
        <f>'IDENTIFICACION DE RIESGOS'!D11</f>
        <v xml:space="preserve">Sanciones disciplinarias, fiscales y penales </v>
      </c>
      <c r="F11" s="588"/>
    </row>
    <row r="12" spans="1:6" ht="47.25" customHeight="1" x14ac:dyDescent="0.25">
      <c r="A12" s="712"/>
      <c r="B12" s="713"/>
      <c r="C12" s="714"/>
      <c r="D12" s="103">
        <f>'IDENTIFICACION DE RIESGOS'!B12</f>
        <v>0</v>
      </c>
      <c r="E12" s="456" t="str">
        <f>'IDENTIFICACION DE RIESGOS'!D12</f>
        <v>Disminucion en el recaudo y sanciones</v>
      </c>
      <c r="F12" s="458"/>
    </row>
    <row r="13" spans="1:6" ht="53.25" customHeight="1" x14ac:dyDescent="0.25">
      <c r="A13" s="726" t="str">
        <f>'IDENTIFICACION DE RIESGOS'!E13:E15</f>
        <v>Posibilidad de recibir o solicitar cualquier dadiva para omitir requisitos en el desarrollo de los trámites y servicios del proceso de gestión de Hacienda Pública</v>
      </c>
      <c r="B13" s="729" t="s">
        <v>510</v>
      </c>
      <c r="C13" s="703" t="str">
        <f>'IDENTIFICACION DE RIESGOS'!F13:F15</f>
        <v>CORRUPCION</v>
      </c>
      <c r="D13" s="103" t="str">
        <f>'IDENTIFICACION DE RIESGOS'!B13</f>
        <v>Falta de información clara y debilidad en canales de acceso a la publicidad de las condiciones del trámite</v>
      </c>
      <c r="E13" s="732" t="str">
        <f>'IDENTIFICACION DE RIESGOS'!D13</f>
        <v>Pérdida de credibilidad institucional</v>
      </c>
      <c r="F13" s="733"/>
    </row>
    <row r="14" spans="1:6" ht="43.5" customHeight="1" x14ac:dyDescent="0.25">
      <c r="A14" s="727"/>
      <c r="B14" s="730"/>
      <c r="C14" s="704"/>
      <c r="D14" s="103" t="str">
        <f>'IDENTIFICACION DE RIESGOS'!B14</f>
        <v xml:space="preserve">Falta de controles de la gestión de trámites </v>
      </c>
      <c r="E14" s="732" t="str">
        <f>'IDENTIFICACION DE RIESGOS'!D14</f>
        <v xml:space="preserve">Sanciones disciplinarias, fiscales y penales </v>
      </c>
      <c r="F14" s="733"/>
    </row>
    <row r="15" spans="1:6" ht="86.25" customHeight="1" x14ac:dyDescent="0.25">
      <c r="A15" s="728"/>
      <c r="B15" s="731"/>
      <c r="C15" s="705"/>
      <c r="D15" s="298" t="str">
        <f>'IDENTIFICACION DE RIESGOS'!B15</f>
        <v>Incumplimiento en la gestión del CLDO del Impuesto predial unificado dentro de los términos establecidos en el procedimiento PRO-GHP-05 FACTURACION  I.P.U para la actividad No. 11-12 y 13 (C.L.D.O)</v>
      </c>
      <c r="E15" s="734" t="str">
        <f>'IDENTIFICACION DE RIESGOS'!D15</f>
        <v>prescripción y detrimento patrimonial</v>
      </c>
      <c r="F15" s="735"/>
    </row>
    <row r="16" spans="1:6" ht="53.25" customHeight="1" x14ac:dyDescent="0.25">
      <c r="A16" s="712" t="str">
        <f>'IDENTIFICACION DE RIESGOS'!E16:E18</f>
        <v>c</v>
      </c>
      <c r="B16" s="713"/>
      <c r="C16" s="714">
        <f>'IDENTIFICACION DE RIESGOS'!F16:F18</f>
        <v>0</v>
      </c>
      <c r="D16" s="103">
        <f>'IDENTIFICACION DE RIESGOS'!B16</f>
        <v>0</v>
      </c>
      <c r="E16" s="572">
        <f>'IDENTIFICACION DE RIESGOS'!D16</f>
        <v>0</v>
      </c>
      <c r="F16" s="588"/>
    </row>
    <row r="17" spans="1:6" ht="42.75" customHeight="1" x14ac:dyDescent="0.25">
      <c r="A17" s="712"/>
      <c r="B17" s="713"/>
      <c r="C17" s="714"/>
      <c r="D17" s="103">
        <f>'IDENTIFICACION DE RIESGOS'!B17</f>
        <v>0</v>
      </c>
      <c r="E17" s="724">
        <f>'IDENTIFICACION DE RIESGOS'!D17</f>
        <v>0</v>
      </c>
      <c r="F17" s="725"/>
    </row>
    <row r="18" spans="1:6" ht="63" customHeight="1" x14ac:dyDescent="0.25">
      <c r="A18" s="712"/>
      <c r="B18" s="713"/>
      <c r="C18" s="714"/>
      <c r="D18" s="103">
        <f>'IDENTIFICACION DE RIESGOS'!B18</f>
        <v>0</v>
      </c>
      <c r="E18" s="572">
        <f>'IDENTIFICACION DE RIESGOS'!D18</f>
        <v>0</v>
      </c>
      <c r="F18" s="588"/>
    </row>
    <row r="19" spans="1:6" ht="57" customHeight="1" x14ac:dyDescent="0.25">
      <c r="A19" s="700" t="str">
        <f>'IDENTIFICACION DE RIESGOS'!E19</f>
        <v>d</v>
      </c>
      <c r="B19" s="708"/>
      <c r="C19" s="703">
        <f>'IDENTIFICACION DE RIESGOS'!F19</f>
        <v>0</v>
      </c>
      <c r="D19" s="108">
        <f>'IDENTIFICACION DE RIESGOS'!B19</f>
        <v>0</v>
      </c>
      <c r="E19" s="706">
        <f>'IDENTIFICACION DE RIESGOS'!D19</f>
        <v>0</v>
      </c>
      <c r="F19" s="707"/>
    </row>
    <row r="20" spans="1:6" ht="57" customHeight="1" x14ac:dyDescent="0.25">
      <c r="A20" s="701"/>
      <c r="B20" s="709"/>
      <c r="C20" s="704"/>
      <c r="D20" s="108">
        <f>'IDENTIFICACION DE RIESGOS'!B20</f>
        <v>0</v>
      </c>
      <c r="E20" s="706">
        <f>'IDENTIFICACION DE RIESGOS'!D20</f>
        <v>0</v>
      </c>
      <c r="F20" s="707"/>
    </row>
    <row r="21" spans="1:6" ht="57" customHeight="1" x14ac:dyDescent="0.25">
      <c r="A21" s="702"/>
      <c r="B21" s="710"/>
      <c r="C21" s="705"/>
      <c r="D21" s="108">
        <f>'IDENTIFICACION DE RIESGOS'!B21</f>
        <v>0</v>
      </c>
      <c r="E21" s="706">
        <f>'IDENTIFICACION DE RIESGOS'!D21</f>
        <v>0</v>
      </c>
      <c r="F21" s="707"/>
    </row>
    <row r="22" spans="1:6" ht="63" customHeight="1" x14ac:dyDescent="0.25">
      <c r="A22" s="700" t="str">
        <f>'IDENTIFICACION DE RIESGOS'!E22</f>
        <v>e</v>
      </c>
      <c r="B22" s="708"/>
      <c r="C22" s="703">
        <f>'IDENTIFICACION DE RIESGOS'!F22</f>
        <v>0</v>
      </c>
      <c r="D22" s="108">
        <f>'IDENTIFICACION DE RIESGOS'!B22</f>
        <v>0</v>
      </c>
      <c r="E22" s="706">
        <f>'IDENTIFICACION DE RIESGOS'!D22</f>
        <v>0</v>
      </c>
      <c r="F22" s="707"/>
    </row>
    <row r="23" spans="1:6" ht="54.75" customHeight="1" x14ac:dyDescent="0.25">
      <c r="A23" s="701"/>
      <c r="B23" s="709"/>
      <c r="C23" s="704"/>
      <c r="D23" s="108">
        <f>'IDENTIFICACION DE RIESGOS'!B23</f>
        <v>0</v>
      </c>
      <c r="E23" s="706">
        <f>'IDENTIFICACION DE RIESGOS'!D23</f>
        <v>0</v>
      </c>
      <c r="F23" s="707"/>
    </row>
    <row r="24" spans="1:6" ht="54.75" customHeight="1" x14ac:dyDescent="0.25">
      <c r="A24" s="702"/>
      <c r="B24" s="710"/>
      <c r="C24" s="705"/>
      <c r="D24" s="108">
        <f>'IDENTIFICACION DE RIESGOS'!B24</f>
        <v>0</v>
      </c>
      <c r="E24" s="706">
        <f>'IDENTIFICACION DE RIESGOS'!D24</f>
        <v>0</v>
      </c>
      <c r="F24" s="707"/>
    </row>
    <row r="25" spans="1:6" ht="47.25" customHeight="1" x14ac:dyDescent="0.25">
      <c r="A25" s="700" t="str">
        <f>'IDENTIFICACION DE RIESGOS'!E25</f>
        <v>f</v>
      </c>
      <c r="B25" s="708"/>
      <c r="C25" s="703">
        <f>'IDENTIFICACION DE RIESGOS'!F25</f>
        <v>0</v>
      </c>
      <c r="D25" s="108">
        <f>'IDENTIFICACION DE RIESGOS'!B25</f>
        <v>0</v>
      </c>
      <c r="E25" s="706">
        <f>'IDENTIFICACION DE RIESGOS'!D25</f>
        <v>0</v>
      </c>
      <c r="F25" s="707"/>
    </row>
    <row r="26" spans="1:6" ht="44.25" customHeight="1" x14ac:dyDescent="0.25">
      <c r="A26" s="701"/>
      <c r="B26" s="709"/>
      <c r="C26" s="704"/>
      <c r="D26" s="108">
        <f>'IDENTIFICACION DE RIESGOS'!B26</f>
        <v>0</v>
      </c>
      <c r="E26" s="706">
        <f>'IDENTIFICACION DE RIESGOS'!D26</f>
        <v>0</v>
      </c>
      <c r="F26" s="707"/>
    </row>
    <row r="27" spans="1:6" ht="45" customHeight="1" x14ac:dyDescent="0.25">
      <c r="A27" s="702"/>
      <c r="B27" s="710"/>
      <c r="C27" s="705"/>
      <c r="D27" s="108">
        <f>'IDENTIFICACION DE RIESGOS'!B27</f>
        <v>0</v>
      </c>
      <c r="E27" s="706">
        <f>'IDENTIFICACION DE RIESGOS'!D27</f>
        <v>0</v>
      </c>
      <c r="F27" s="707"/>
    </row>
    <row r="28" spans="1:6" ht="58.5" customHeight="1" x14ac:dyDescent="0.25">
      <c r="A28" s="700" t="str">
        <f>'IDENTIFICACION DE RIESGOS'!E28</f>
        <v>g</v>
      </c>
      <c r="B28" s="708"/>
      <c r="C28" s="703">
        <f>'IDENTIFICACION DE RIESGOS'!F28</f>
        <v>0</v>
      </c>
      <c r="D28" s="108">
        <f>'IDENTIFICACION DE RIESGOS'!B28</f>
        <v>0</v>
      </c>
      <c r="E28" s="706">
        <f>'IDENTIFICACION DE RIESGOS'!D28</f>
        <v>0</v>
      </c>
      <c r="F28" s="707"/>
    </row>
    <row r="29" spans="1:6" ht="55.5" customHeight="1" x14ac:dyDescent="0.25">
      <c r="A29" s="701"/>
      <c r="B29" s="709"/>
      <c r="C29" s="704"/>
      <c r="D29" s="108">
        <f>'IDENTIFICACION DE RIESGOS'!B29</f>
        <v>0</v>
      </c>
      <c r="E29" s="706">
        <f>'IDENTIFICACION DE RIESGOS'!D29</f>
        <v>0</v>
      </c>
      <c r="F29" s="707"/>
    </row>
    <row r="30" spans="1:6" ht="63.75" customHeight="1" x14ac:dyDescent="0.25">
      <c r="A30" s="702"/>
      <c r="B30" s="710"/>
      <c r="C30" s="705"/>
      <c r="D30" s="108">
        <f>'IDENTIFICACION DE RIESGOS'!B30</f>
        <v>0</v>
      </c>
      <c r="E30" s="706">
        <f>'IDENTIFICACION DE RIESGOS'!D30</f>
        <v>0</v>
      </c>
      <c r="F30" s="707"/>
    </row>
    <row r="31" spans="1:6" ht="47.25" customHeight="1" x14ac:dyDescent="0.25">
      <c r="A31" s="700" t="str">
        <f>'IDENTIFICACION DE RIESGOS'!E31</f>
        <v>h</v>
      </c>
      <c r="B31" s="708"/>
      <c r="C31" s="703">
        <f>'IDENTIFICACION DE RIESGOS'!F31</f>
        <v>0</v>
      </c>
      <c r="D31" s="108">
        <f>'IDENTIFICACION DE RIESGOS'!B31</f>
        <v>0</v>
      </c>
      <c r="E31" s="706">
        <f>'IDENTIFICACION DE RIESGOS'!D31</f>
        <v>0</v>
      </c>
      <c r="F31" s="707"/>
    </row>
    <row r="32" spans="1:6" ht="55.5" customHeight="1" x14ac:dyDescent="0.25">
      <c r="A32" s="701"/>
      <c r="B32" s="709"/>
      <c r="C32" s="704"/>
      <c r="D32" s="108">
        <f>'IDENTIFICACION DE RIESGOS'!B32</f>
        <v>0</v>
      </c>
      <c r="E32" s="706">
        <f>'IDENTIFICACION DE RIESGOS'!D32</f>
        <v>0</v>
      </c>
      <c r="F32" s="707"/>
    </row>
    <row r="33" spans="1:6" ht="57.75" customHeight="1" x14ac:dyDescent="0.25">
      <c r="A33" s="702"/>
      <c r="B33" s="710"/>
      <c r="C33" s="705"/>
      <c r="D33" s="108">
        <f>'IDENTIFICACION DE RIESGOS'!B33</f>
        <v>0</v>
      </c>
      <c r="E33" s="706">
        <f>'IDENTIFICACION DE RIESGOS'!D33</f>
        <v>0</v>
      </c>
      <c r="F33" s="707"/>
    </row>
    <row r="34" spans="1:6" ht="45.75" customHeight="1" x14ac:dyDescent="0.25">
      <c r="A34" s="684" t="str">
        <f>'IDENTIFICACION DE RIESGOS'!E34</f>
        <v>i</v>
      </c>
      <c r="B34" s="696"/>
      <c r="C34" s="687">
        <f>'IDENTIFICACION DE RIESGOS'!F34</f>
        <v>0</v>
      </c>
      <c r="D34" s="109">
        <f>'IDENTIFICACION DE RIESGOS'!B34</f>
        <v>0</v>
      </c>
      <c r="E34" s="690">
        <f>'IDENTIFICACION DE RIESGOS'!D34</f>
        <v>0</v>
      </c>
      <c r="F34" s="691"/>
    </row>
    <row r="35" spans="1:6" ht="57.75" customHeight="1" x14ac:dyDescent="0.25">
      <c r="A35" s="685"/>
      <c r="B35" s="697"/>
      <c r="C35" s="688"/>
      <c r="D35" s="110">
        <f>'IDENTIFICACION DE RIESGOS'!B35</f>
        <v>0</v>
      </c>
      <c r="E35" s="690">
        <f>'IDENTIFICACION DE RIESGOS'!D35</f>
        <v>0</v>
      </c>
      <c r="F35" s="691"/>
    </row>
    <row r="36" spans="1:6" ht="51" customHeight="1" x14ac:dyDescent="0.25">
      <c r="A36" s="686"/>
      <c r="B36" s="698"/>
      <c r="C36" s="689"/>
      <c r="D36" s="110">
        <f>'IDENTIFICACION DE RIESGOS'!B36</f>
        <v>0</v>
      </c>
      <c r="E36" s="690">
        <f>'IDENTIFICACION DE RIESGOS'!D36</f>
        <v>0</v>
      </c>
      <c r="F36" s="691"/>
    </row>
    <row r="37" spans="1:6" ht="51" customHeight="1" x14ac:dyDescent="0.25">
      <c r="A37" s="684" t="str">
        <f>'IDENTIFICACION DE RIESGOS'!E37</f>
        <v>j</v>
      </c>
      <c r="B37" s="696"/>
      <c r="C37" s="687">
        <f>'IDENTIFICACION DE RIESGOS'!F39</f>
        <v>0</v>
      </c>
      <c r="D37" s="110">
        <f>'IDENTIFICACION DE RIESGOS'!B37</f>
        <v>0</v>
      </c>
      <c r="E37" s="690">
        <f>'IDENTIFICACION DE RIESGOS'!D37</f>
        <v>0</v>
      </c>
      <c r="F37" s="691"/>
    </row>
    <row r="38" spans="1:6" ht="51" customHeight="1" x14ac:dyDescent="0.25">
      <c r="A38" s="685"/>
      <c r="B38" s="697"/>
      <c r="C38" s="688"/>
      <c r="D38" s="110">
        <f>'IDENTIFICACION DE RIESGOS'!B38</f>
        <v>0</v>
      </c>
      <c r="E38" s="690">
        <f>'IDENTIFICACION DE RIESGOS'!D38</f>
        <v>0</v>
      </c>
      <c r="F38" s="691"/>
    </row>
    <row r="39" spans="1:6" ht="54" customHeight="1" thickBot="1" x14ac:dyDescent="0.3">
      <c r="A39" s="693"/>
      <c r="B39" s="699"/>
      <c r="C39" s="692"/>
      <c r="D39" s="111">
        <f>'IDENTIFICACION DE RIESGOS'!B39</f>
        <v>0</v>
      </c>
      <c r="E39" s="694">
        <f>'IDENTIFICACION DE RIESGOS'!D39</f>
        <v>0</v>
      </c>
      <c r="F39" s="695"/>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2" zoomScale="62" zoomScaleNormal="62" workbookViewId="0">
      <selection activeCell="T12" sqref="T12"/>
    </sheetView>
  </sheetViews>
  <sheetFormatPr baseColWidth="10" defaultColWidth="11.44140625" defaultRowHeight="13.8" x14ac:dyDescent="0.25"/>
  <cols>
    <col min="1" max="1" width="31.77734375" style="1" customWidth="1"/>
    <col min="2" max="2" width="21.77734375" style="1" customWidth="1"/>
    <col min="3" max="17" width="4" style="1" customWidth="1"/>
    <col min="18" max="18" width="7" style="1" customWidth="1"/>
    <col min="19" max="19" width="16.77734375" style="75" customWidth="1"/>
    <col min="20" max="20" width="18.77734375" style="1" customWidth="1"/>
    <col min="21" max="16384" width="11.44140625" style="1"/>
  </cols>
  <sheetData>
    <row r="1" spans="1:23" s="25" customFormat="1" ht="27.75" customHeight="1" x14ac:dyDescent="0.25">
      <c r="A1" s="569"/>
      <c r="B1" s="378" t="s">
        <v>409</v>
      </c>
      <c r="C1" s="379"/>
      <c r="D1" s="379"/>
      <c r="E1" s="379"/>
      <c r="F1" s="379"/>
      <c r="G1" s="379"/>
      <c r="H1" s="379"/>
      <c r="I1" s="379"/>
      <c r="J1" s="379"/>
      <c r="K1" s="379"/>
      <c r="L1" s="379"/>
      <c r="M1" s="379"/>
      <c r="N1" s="379"/>
      <c r="O1" s="379"/>
      <c r="P1" s="380"/>
      <c r="Q1" s="571" t="s">
        <v>385</v>
      </c>
      <c r="R1" s="571"/>
      <c r="S1" s="571"/>
      <c r="T1" s="721"/>
    </row>
    <row r="2" spans="1:23" s="25" customFormat="1" ht="20.25" customHeight="1" x14ac:dyDescent="0.25">
      <c r="A2" s="570"/>
      <c r="B2" s="744"/>
      <c r="C2" s="459"/>
      <c r="D2" s="459"/>
      <c r="E2" s="459"/>
      <c r="F2" s="459"/>
      <c r="G2" s="459"/>
      <c r="H2" s="459"/>
      <c r="I2" s="459"/>
      <c r="J2" s="459"/>
      <c r="K2" s="459"/>
      <c r="L2" s="459"/>
      <c r="M2" s="459"/>
      <c r="N2" s="459"/>
      <c r="O2" s="459"/>
      <c r="P2" s="605"/>
      <c r="Q2" s="572" t="s">
        <v>362</v>
      </c>
      <c r="R2" s="572"/>
      <c r="S2" s="572"/>
      <c r="T2" s="722"/>
    </row>
    <row r="3" spans="1:23" s="25" customFormat="1" ht="18.75" customHeight="1" x14ac:dyDescent="0.25">
      <c r="A3" s="570"/>
      <c r="B3" s="745" t="s">
        <v>384</v>
      </c>
      <c r="C3" s="746"/>
      <c r="D3" s="746"/>
      <c r="E3" s="746"/>
      <c r="F3" s="746"/>
      <c r="G3" s="746"/>
      <c r="H3" s="746"/>
      <c r="I3" s="746"/>
      <c r="J3" s="746"/>
      <c r="K3" s="746"/>
      <c r="L3" s="746"/>
      <c r="M3" s="746"/>
      <c r="N3" s="746"/>
      <c r="O3" s="746"/>
      <c r="P3" s="747"/>
      <c r="Q3" s="572" t="s">
        <v>386</v>
      </c>
      <c r="R3" s="572"/>
      <c r="S3" s="572"/>
      <c r="T3" s="722"/>
    </row>
    <row r="4" spans="1:23" s="25" customFormat="1" ht="19.5" customHeight="1" thickBot="1" x14ac:dyDescent="0.3">
      <c r="A4" s="739"/>
      <c r="B4" s="384"/>
      <c r="C4" s="385"/>
      <c r="D4" s="385"/>
      <c r="E4" s="385"/>
      <c r="F4" s="385"/>
      <c r="G4" s="385"/>
      <c r="H4" s="385"/>
      <c r="I4" s="385"/>
      <c r="J4" s="385"/>
      <c r="K4" s="385"/>
      <c r="L4" s="385"/>
      <c r="M4" s="385"/>
      <c r="N4" s="385"/>
      <c r="O4" s="385"/>
      <c r="P4" s="386"/>
      <c r="Q4" s="572" t="s">
        <v>387</v>
      </c>
      <c r="R4" s="572"/>
      <c r="S4" s="572"/>
      <c r="T4" s="723"/>
    </row>
    <row r="5" spans="1:23" ht="19.5" customHeight="1" x14ac:dyDescent="0.25">
      <c r="A5" s="681"/>
      <c r="B5" s="682"/>
      <c r="C5" s="682"/>
      <c r="D5" s="682"/>
      <c r="E5" s="682"/>
      <c r="F5" s="682"/>
      <c r="G5" s="682"/>
      <c r="H5" s="682"/>
      <c r="I5" s="682"/>
      <c r="J5" s="682"/>
      <c r="K5" s="682"/>
      <c r="L5" s="682"/>
      <c r="M5" s="682"/>
      <c r="N5" s="682"/>
      <c r="O5" s="682"/>
      <c r="P5" s="682"/>
      <c r="Q5" s="682"/>
      <c r="R5" s="682"/>
      <c r="S5" s="682"/>
      <c r="T5" s="683"/>
    </row>
    <row r="6" spans="1:23" ht="24.75" customHeight="1" x14ac:dyDescent="0.25">
      <c r="A6" s="715" t="str">
        <f>CONTEXTO!A8</f>
        <v xml:space="preserve">PROCESO: Gestión de Hacienda Pública </v>
      </c>
      <c r="B6" s="716"/>
      <c r="C6" s="716"/>
      <c r="D6" s="716"/>
      <c r="E6" s="716"/>
      <c r="F6" s="716"/>
      <c r="G6" s="716"/>
      <c r="H6" s="716"/>
      <c r="I6" s="716"/>
      <c r="J6" s="716"/>
      <c r="K6" s="716"/>
      <c r="L6" s="716"/>
      <c r="M6" s="716"/>
      <c r="N6" s="716"/>
      <c r="O6" s="716"/>
      <c r="P6" s="716"/>
      <c r="Q6" s="716"/>
      <c r="R6" s="716"/>
      <c r="S6" s="716"/>
      <c r="T6" s="717"/>
    </row>
    <row r="7" spans="1:23" ht="66.75" customHeight="1" thickBot="1" x14ac:dyDescent="0.3">
      <c r="A7" s="736"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737"/>
      <c r="C7" s="737"/>
      <c r="D7" s="737"/>
      <c r="E7" s="737"/>
      <c r="F7" s="737"/>
      <c r="G7" s="737"/>
      <c r="H7" s="737"/>
      <c r="I7" s="737"/>
      <c r="J7" s="737"/>
      <c r="K7" s="737"/>
      <c r="L7" s="737"/>
      <c r="M7" s="737"/>
      <c r="N7" s="737"/>
      <c r="O7" s="737"/>
      <c r="P7" s="737"/>
      <c r="Q7" s="737"/>
      <c r="R7" s="737"/>
      <c r="S7" s="737"/>
      <c r="T7" s="738"/>
    </row>
    <row r="8" spans="1:23" ht="19.5" customHeight="1" thickBot="1" x14ac:dyDescent="0.3">
      <c r="A8" s="680"/>
      <c r="B8" s="680"/>
      <c r="C8" s="680"/>
      <c r="D8" s="680"/>
      <c r="E8" s="680"/>
      <c r="F8" s="680"/>
      <c r="G8" s="680"/>
      <c r="H8" s="680"/>
      <c r="I8" s="680"/>
      <c r="J8" s="680"/>
      <c r="K8" s="680"/>
      <c r="L8" s="680"/>
      <c r="M8" s="680"/>
      <c r="N8" s="680"/>
      <c r="O8" s="680"/>
      <c r="P8" s="680"/>
      <c r="Q8" s="680"/>
      <c r="R8" s="680"/>
      <c r="S8" s="680"/>
      <c r="T8" s="711"/>
    </row>
    <row r="9" spans="1:23" ht="37.5" customHeight="1" x14ac:dyDescent="0.25">
      <c r="A9" s="748" t="s">
        <v>65</v>
      </c>
      <c r="B9" s="749"/>
      <c r="C9" s="752" t="s">
        <v>72</v>
      </c>
      <c r="D9" s="753"/>
      <c r="E9" s="753"/>
      <c r="F9" s="753"/>
      <c r="G9" s="753"/>
      <c r="H9" s="753"/>
      <c r="I9" s="753"/>
      <c r="J9" s="753"/>
      <c r="K9" s="753"/>
      <c r="L9" s="753"/>
      <c r="M9" s="753"/>
      <c r="N9" s="753"/>
      <c r="O9" s="753"/>
      <c r="P9" s="753"/>
      <c r="Q9" s="753"/>
      <c r="R9" s="753"/>
      <c r="S9" s="753"/>
      <c r="T9" s="754"/>
    </row>
    <row r="10" spans="1:23" ht="25.5" customHeight="1" x14ac:dyDescent="0.25">
      <c r="A10" s="750"/>
      <c r="B10" s="751"/>
      <c r="C10" s="69" t="s">
        <v>41</v>
      </c>
      <c r="D10" s="69" t="s">
        <v>42</v>
      </c>
      <c r="E10" s="69" t="s">
        <v>43</v>
      </c>
      <c r="F10" s="69" t="s">
        <v>44</v>
      </c>
      <c r="G10" s="69" t="s">
        <v>45</v>
      </c>
      <c r="H10" s="69" t="s">
        <v>46</v>
      </c>
      <c r="I10" s="69" t="s">
        <v>47</v>
      </c>
      <c r="J10" s="69" t="s">
        <v>48</v>
      </c>
      <c r="K10" s="69" t="s">
        <v>49</v>
      </c>
      <c r="L10" s="69" t="s">
        <v>50</v>
      </c>
      <c r="M10" s="69" t="s">
        <v>51</v>
      </c>
      <c r="N10" s="69" t="s">
        <v>52</v>
      </c>
      <c r="O10" s="69" t="s">
        <v>53</v>
      </c>
      <c r="P10" s="69" t="s">
        <v>54</v>
      </c>
      <c r="Q10" s="69" t="s">
        <v>55</v>
      </c>
      <c r="R10" s="70" t="s">
        <v>56</v>
      </c>
      <c r="S10" s="73" t="s">
        <v>57</v>
      </c>
      <c r="T10" s="93" t="s">
        <v>73</v>
      </c>
    </row>
    <row r="11" spans="1:23" ht="80.55" customHeight="1" x14ac:dyDescent="0.25">
      <c r="A11" s="755" t="str">
        <f>DESCRIPCION!A10</f>
        <v>Posibilidad de recibir o solicitar cualquier dadiva para modificar y/o alterar los datos existentes en los distintos sistemas de información</v>
      </c>
      <c r="B11" s="756"/>
      <c r="C11" s="213">
        <v>5</v>
      </c>
      <c r="D11" s="213">
        <v>5</v>
      </c>
      <c r="E11" s="213">
        <v>5</v>
      </c>
      <c r="F11" s="213">
        <v>5</v>
      </c>
      <c r="G11" s="213">
        <v>4</v>
      </c>
      <c r="H11" s="213"/>
      <c r="I11" s="213"/>
      <c r="J11" s="213"/>
      <c r="K11" s="213"/>
      <c r="L11" s="213"/>
      <c r="M11" s="213"/>
      <c r="N11" s="213"/>
      <c r="O11" s="213"/>
      <c r="P11" s="213"/>
      <c r="Q11" s="213"/>
      <c r="R11" s="106">
        <f>SUM(C11:Q11)</f>
        <v>24</v>
      </c>
      <c r="S11" s="112">
        <f t="shared" ref="S11:S20" si="0">IF(ISERROR(AVERAGE(C11:Q11)),0,AVERAGE(C11:Q11))</f>
        <v>4.8</v>
      </c>
      <c r="T11" s="76" t="str">
        <f>IF(AND(S11&gt;=1,S11&lt;1.5),"Rara Vez",IF(AND(S11&gt;=1.6,S11&lt;2.5),"Improbable",IF(AND(S11&gt;=2.6,S11&lt;3.5),"Posible",IF(AND(S11&gt;=3.6,S11&lt;4.5),"Probable",IF(AND(S11&gt;=4.6),"Casi Seguro"," ")))))</f>
        <v>Casi Seguro</v>
      </c>
      <c r="W11" s="74"/>
    </row>
    <row r="12" spans="1:23" ht="82.95" customHeight="1" x14ac:dyDescent="0.25">
      <c r="A12" s="757" t="str">
        <f>DESCRIPCION!A13</f>
        <v>Posibilidad de recibir o solicitar cualquier dadiva para omitir requisitos en el desarrollo de los trámites y servicios del proceso de gestión de Hacienda Pública</v>
      </c>
      <c r="B12" s="758"/>
      <c r="C12" s="213">
        <v>5</v>
      </c>
      <c r="D12" s="213">
        <v>5</v>
      </c>
      <c r="E12" s="213">
        <v>5</v>
      </c>
      <c r="F12" s="213">
        <v>5</v>
      </c>
      <c r="G12" s="213">
        <v>5</v>
      </c>
      <c r="H12" s="213"/>
      <c r="I12" s="213"/>
      <c r="J12" s="213"/>
      <c r="K12" s="213"/>
      <c r="L12" s="213"/>
      <c r="M12" s="213"/>
      <c r="N12" s="213"/>
      <c r="O12" s="213"/>
      <c r="P12" s="213"/>
      <c r="Q12" s="213"/>
      <c r="R12" s="106">
        <f>SUM(C12:Q12)</f>
        <v>25</v>
      </c>
      <c r="S12" s="112">
        <f t="shared" si="0"/>
        <v>5</v>
      </c>
      <c r="T12" s="76" t="str">
        <f>IF(AND(S12&gt;=1,S12&lt;1.5),"Rara Vez",IF(AND(S12&gt;=1.6,S12&lt;2.5),"Improbable",IF(AND(S12&gt;=2.6,S12&lt;3.5),"Posible",IF(AND(S12&gt;=3.6,S12&lt;4.5),"Probable",IF(AND(S12&gt;=4.6),"Casi Seguro"," ")))))</f>
        <v>Casi Seguro</v>
      </c>
      <c r="W12" s="74"/>
    </row>
    <row r="13" spans="1:23" ht="39.75" customHeight="1" x14ac:dyDescent="0.25">
      <c r="A13" s="755" t="str">
        <f>DESCRIPCION!A16</f>
        <v>c</v>
      </c>
      <c r="B13" s="756"/>
      <c r="C13" s="213"/>
      <c r="D13" s="213"/>
      <c r="E13" s="213"/>
      <c r="F13" s="213"/>
      <c r="G13" s="213"/>
      <c r="H13" s="213"/>
      <c r="I13" s="213"/>
      <c r="J13" s="213"/>
      <c r="K13" s="213"/>
      <c r="L13" s="213"/>
      <c r="M13" s="213"/>
      <c r="N13" s="213"/>
      <c r="O13" s="213"/>
      <c r="P13" s="213"/>
      <c r="Q13" s="213"/>
      <c r="R13" s="106">
        <f t="shared" ref="R13:R20" si="1">SUM(C13:Q13)</f>
        <v>0</v>
      </c>
      <c r="S13" s="112">
        <f t="shared" si="0"/>
        <v>0</v>
      </c>
      <c r="T13" s="76" t="str">
        <f t="shared" ref="T13:T20" si="2">IF(AND(S13&gt;=1,S13&lt;1.5),"Rara Vez",IF(AND(S13&gt;=1.6,S13&lt;2.5),"Improbable",IF(AND(S13&gt;=2.6,S13&lt;3.5),"Posible",IF(AND(S13&gt;=3.6,S13&lt;4.5),"Probable",IF(AND(S13&gt;=4.6),"Casi Seguro"," ")))))</f>
        <v xml:space="preserve"> </v>
      </c>
    </row>
    <row r="14" spans="1:23" ht="39.75" customHeight="1" x14ac:dyDescent="0.25">
      <c r="A14" s="740" t="str">
        <f>DESCRIPCION!A19</f>
        <v>d</v>
      </c>
      <c r="B14" s="741"/>
      <c r="C14" s="213"/>
      <c r="D14" s="213"/>
      <c r="E14" s="213"/>
      <c r="F14" s="213"/>
      <c r="G14" s="213"/>
      <c r="H14" s="213"/>
      <c r="I14" s="213"/>
      <c r="J14" s="213"/>
      <c r="K14" s="213"/>
      <c r="L14" s="213"/>
      <c r="M14" s="213"/>
      <c r="N14" s="213"/>
      <c r="O14" s="213"/>
      <c r="P14" s="213"/>
      <c r="Q14" s="213"/>
      <c r="R14" s="106">
        <f t="shared" si="1"/>
        <v>0</v>
      </c>
      <c r="S14" s="112">
        <f t="shared" si="0"/>
        <v>0</v>
      </c>
      <c r="T14" s="76" t="str">
        <f t="shared" si="2"/>
        <v xml:space="preserve"> </v>
      </c>
    </row>
    <row r="15" spans="1:23" ht="39.75" customHeight="1" x14ac:dyDescent="0.25">
      <c r="A15" s="740" t="str">
        <f>DESCRIPCION!A22</f>
        <v>e</v>
      </c>
      <c r="B15" s="741"/>
      <c r="C15" s="213"/>
      <c r="D15" s="213"/>
      <c r="E15" s="213"/>
      <c r="F15" s="213"/>
      <c r="G15" s="213"/>
      <c r="H15" s="213"/>
      <c r="I15" s="213"/>
      <c r="J15" s="213"/>
      <c r="K15" s="213"/>
      <c r="L15" s="213"/>
      <c r="M15" s="213"/>
      <c r="N15" s="213"/>
      <c r="O15" s="213"/>
      <c r="P15" s="213"/>
      <c r="Q15" s="213"/>
      <c r="R15" s="106">
        <f t="shared" si="1"/>
        <v>0</v>
      </c>
      <c r="S15" s="112">
        <f t="shared" si="0"/>
        <v>0</v>
      </c>
      <c r="T15" s="76" t="str">
        <f t="shared" si="2"/>
        <v xml:space="preserve"> </v>
      </c>
    </row>
    <row r="16" spans="1:23" ht="39.75" customHeight="1" x14ac:dyDescent="0.25">
      <c r="A16" s="740" t="str">
        <f>DESCRIPCION!A25</f>
        <v>f</v>
      </c>
      <c r="B16" s="741"/>
      <c r="C16" s="213"/>
      <c r="D16" s="213"/>
      <c r="E16" s="213"/>
      <c r="F16" s="213"/>
      <c r="G16" s="213"/>
      <c r="H16" s="213"/>
      <c r="I16" s="213"/>
      <c r="J16" s="213"/>
      <c r="K16" s="213"/>
      <c r="L16" s="213"/>
      <c r="M16" s="213"/>
      <c r="N16" s="213"/>
      <c r="O16" s="213"/>
      <c r="P16" s="213"/>
      <c r="Q16" s="213"/>
      <c r="R16" s="106">
        <f t="shared" si="1"/>
        <v>0</v>
      </c>
      <c r="S16" s="112">
        <f t="shared" si="0"/>
        <v>0</v>
      </c>
      <c r="T16" s="76" t="str">
        <f t="shared" si="2"/>
        <v xml:space="preserve"> </v>
      </c>
    </row>
    <row r="17" spans="1:20" ht="39.75" customHeight="1" x14ac:dyDescent="0.25">
      <c r="A17" s="740" t="str">
        <f>DESCRIPCION!A28</f>
        <v>g</v>
      </c>
      <c r="B17" s="741"/>
      <c r="C17" s="213"/>
      <c r="D17" s="213"/>
      <c r="E17" s="213"/>
      <c r="F17" s="213"/>
      <c r="G17" s="213"/>
      <c r="H17" s="213"/>
      <c r="I17" s="213"/>
      <c r="J17" s="213"/>
      <c r="K17" s="213"/>
      <c r="L17" s="213"/>
      <c r="M17" s="213"/>
      <c r="N17" s="213"/>
      <c r="O17" s="213"/>
      <c r="P17" s="213"/>
      <c r="Q17" s="213"/>
      <c r="R17" s="106">
        <f t="shared" si="1"/>
        <v>0</v>
      </c>
      <c r="S17" s="112">
        <f t="shared" si="0"/>
        <v>0</v>
      </c>
      <c r="T17" s="76" t="str">
        <f t="shared" si="2"/>
        <v xml:space="preserve"> </v>
      </c>
    </row>
    <row r="18" spans="1:20" ht="39.75" customHeight="1" x14ac:dyDescent="0.25">
      <c r="A18" s="740" t="str">
        <f>DESCRIPCION!A31</f>
        <v>h</v>
      </c>
      <c r="B18" s="741"/>
      <c r="C18" s="213"/>
      <c r="D18" s="213"/>
      <c r="E18" s="213"/>
      <c r="F18" s="213"/>
      <c r="G18" s="213"/>
      <c r="H18" s="213"/>
      <c r="I18" s="213"/>
      <c r="J18" s="213"/>
      <c r="K18" s="213"/>
      <c r="L18" s="213"/>
      <c r="M18" s="213"/>
      <c r="N18" s="213"/>
      <c r="O18" s="213"/>
      <c r="P18" s="213"/>
      <c r="Q18" s="213"/>
      <c r="R18" s="106">
        <f t="shared" si="1"/>
        <v>0</v>
      </c>
      <c r="S18" s="112">
        <f t="shared" si="0"/>
        <v>0</v>
      </c>
      <c r="T18" s="76" t="str">
        <f t="shared" si="2"/>
        <v xml:space="preserve"> </v>
      </c>
    </row>
    <row r="19" spans="1:20" ht="39.75" customHeight="1" x14ac:dyDescent="0.25">
      <c r="A19" s="740" t="str">
        <f>DESCRIPCION!A34</f>
        <v>i</v>
      </c>
      <c r="B19" s="741"/>
      <c r="C19" s="213"/>
      <c r="D19" s="213"/>
      <c r="E19" s="213"/>
      <c r="F19" s="213"/>
      <c r="G19" s="213"/>
      <c r="H19" s="213"/>
      <c r="I19" s="213"/>
      <c r="J19" s="213"/>
      <c r="K19" s="213"/>
      <c r="L19" s="213"/>
      <c r="M19" s="213"/>
      <c r="N19" s="213"/>
      <c r="O19" s="213"/>
      <c r="P19" s="213"/>
      <c r="Q19" s="213"/>
      <c r="R19" s="106">
        <f t="shared" si="1"/>
        <v>0</v>
      </c>
      <c r="S19" s="112">
        <f t="shared" si="0"/>
        <v>0</v>
      </c>
      <c r="T19" s="76" t="str">
        <f t="shared" si="2"/>
        <v xml:space="preserve"> </v>
      </c>
    </row>
    <row r="20" spans="1:20" ht="39.75" customHeight="1" thickBot="1" x14ac:dyDescent="0.3">
      <c r="A20" s="742" t="str">
        <f>DESCRIPCION!A37</f>
        <v>j</v>
      </c>
      <c r="B20" s="743"/>
      <c r="C20" s="213"/>
      <c r="D20" s="213"/>
      <c r="E20" s="213"/>
      <c r="F20" s="213"/>
      <c r="G20" s="213"/>
      <c r="H20" s="213"/>
      <c r="I20" s="213"/>
      <c r="J20" s="213"/>
      <c r="K20" s="213"/>
      <c r="L20" s="213"/>
      <c r="M20" s="213"/>
      <c r="N20" s="213"/>
      <c r="O20" s="213"/>
      <c r="P20" s="213"/>
      <c r="Q20" s="213"/>
      <c r="R20" s="107">
        <f t="shared" si="1"/>
        <v>0</v>
      </c>
      <c r="S20" s="113">
        <f t="shared" si="0"/>
        <v>0</v>
      </c>
      <c r="T20" s="94"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23" zoomScale="48" zoomScaleNormal="48" workbookViewId="0">
      <selection activeCell="K28" sqref="K28"/>
    </sheetView>
  </sheetViews>
  <sheetFormatPr baseColWidth="10" defaultColWidth="11.44140625" defaultRowHeight="13.8" x14ac:dyDescent="0.25"/>
  <cols>
    <col min="1" max="1" width="34" style="1" customWidth="1"/>
    <col min="2" max="2" width="91" style="1" customWidth="1"/>
    <col min="3" max="3" width="16.5546875" style="1" customWidth="1"/>
    <col min="4" max="4" width="10.21875" style="1" customWidth="1"/>
    <col min="5" max="5" width="8.21875" style="1" customWidth="1"/>
    <col min="6" max="6" width="21" style="1" customWidth="1"/>
    <col min="7" max="16384" width="11.44140625" style="1"/>
  </cols>
  <sheetData>
    <row r="1" spans="1:6" ht="22.5" customHeight="1" x14ac:dyDescent="0.25">
      <c r="A1" s="507"/>
      <c r="B1" s="510" t="s">
        <v>410</v>
      </c>
      <c r="C1" s="571" t="s">
        <v>383</v>
      </c>
      <c r="D1" s="571"/>
      <c r="E1" s="571"/>
      <c r="F1" s="769"/>
    </row>
    <row r="2" spans="1:6" ht="15.75" customHeight="1" x14ac:dyDescent="0.25">
      <c r="A2" s="508"/>
      <c r="B2" s="511"/>
      <c r="C2" s="572" t="s">
        <v>372</v>
      </c>
      <c r="D2" s="572"/>
      <c r="E2" s="572"/>
      <c r="F2" s="770"/>
    </row>
    <row r="3" spans="1:6" ht="15" customHeight="1" x14ac:dyDescent="0.25">
      <c r="A3" s="508"/>
      <c r="B3" s="511" t="s">
        <v>381</v>
      </c>
      <c r="C3" s="572" t="s">
        <v>363</v>
      </c>
      <c r="D3" s="572"/>
      <c r="E3" s="572"/>
      <c r="F3" s="770"/>
    </row>
    <row r="4" spans="1:6" ht="15.75" customHeight="1" x14ac:dyDescent="0.25">
      <c r="A4" s="508"/>
      <c r="B4" s="511"/>
      <c r="C4" s="572" t="s">
        <v>382</v>
      </c>
      <c r="D4" s="572"/>
      <c r="E4" s="572"/>
      <c r="F4" s="770"/>
    </row>
    <row r="5" spans="1:6" ht="15.75" customHeight="1" x14ac:dyDescent="0.25">
      <c r="A5" s="759"/>
      <c r="B5" s="760"/>
      <c r="C5" s="760"/>
      <c r="D5" s="760"/>
      <c r="E5" s="760"/>
      <c r="F5" s="761"/>
    </row>
    <row r="6" spans="1:6" x14ac:dyDescent="0.25">
      <c r="A6" s="517" t="str">
        <f>+CONTEXTO!A8</f>
        <v xml:space="preserve">PROCESO: Gestión de Hacienda Pública </v>
      </c>
      <c r="B6" s="518"/>
      <c r="C6" s="518"/>
      <c r="D6" s="518"/>
      <c r="E6" s="518"/>
      <c r="F6" s="519"/>
    </row>
    <row r="7" spans="1:6" ht="12.75" customHeight="1" x14ac:dyDescent="0.25">
      <c r="A7" s="517"/>
      <c r="B7" s="518"/>
      <c r="C7" s="518"/>
      <c r="D7" s="518"/>
      <c r="E7" s="518"/>
      <c r="F7" s="519"/>
    </row>
    <row r="8" spans="1:6" ht="60.75" customHeight="1" x14ac:dyDescent="0.25">
      <c r="A8" s="52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521"/>
      <c r="C8" s="521"/>
      <c r="D8" s="521"/>
      <c r="E8" s="521"/>
      <c r="F8" s="522"/>
    </row>
    <row r="9" spans="1:6" ht="3.75" customHeight="1" thickBot="1" x14ac:dyDescent="0.3">
      <c r="A9" s="523"/>
      <c r="B9" s="524"/>
      <c r="C9" s="524"/>
      <c r="D9" s="524"/>
      <c r="E9" s="524"/>
      <c r="F9" s="525"/>
    </row>
    <row r="10" spans="1:6" ht="13.5" customHeight="1" thickBot="1" x14ac:dyDescent="0.3">
      <c r="A10" s="526"/>
      <c r="B10" s="526"/>
      <c r="C10" s="526"/>
      <c r="D10" s="526"/>
      <c r="E10" s="526"/>
      <c r="F10" s="526"/>
    </row>
    <row r="11" spans="1:6" ht="34.5" customHeight="1" x14ac:dyDescent="0.25">
      <c r="A11" s="762" t="s">
        <v>76</v>
      </c>
      <c r="B11" s="545" t="s">
        <v>77</v>
      </c>
      <c r="C11" s="545"/>
      <c r="D11" s="775" t="s">
        <v>78</v>
      </c>
      <c r="E11" s="775"/>
      <c r="F11" s="771" t="s">
        <v>79</v>
      </c>
    </row>
    <row r="12" spans="1:6" ht="21" customHeight="1" x14ac:dyDescent="0.25">
      <c r="A12" s="763"/>
      <c r="B12" s="546"/>
      <c r="C12" s="546"/>
      <c r="D12" s="99" t="s">
        <v>80</v>
      </c>
      <c r="E12" s="99" t="s">
        <v>81</v>
      </c>
      <c r="F12" s="772"/>
    </row>
    <row r="13" spans="1:6" ht="26.25" customHeight="1" x14ac:dyDescent="0.25">
      <c r="A13" s="500" t="s">
        <v>499</v>
      </c>
      <c r="B13" s="504" t="s">
        <v>82</v>
      </c>
      <c r="C13" s="504"/>
      <c r="D13" s="211" t="s">
        <v>120</v>
      </c>
      <c r="E13" s="211"/>
      <c r="F13" s="764" t="str">
        <f>IF(D28="X","CATASTROFICO",IF(AND(D32&gt;0,D32&lt;=5),"MODERADO",IF(AND(D32&gt;=6,D32&lt;=11),"MAYOR",IF(AND(D32&gt;=12,D32&lt;=19),"CATASTROFICO",IF(AND(D32=0),"MENOR")))))</f>
        <v>CATASTROFICO</v>
      </c>
    </row>
    <row r="14" spans="1:6" ht="26.25" customHeight="1" x14ac:dyDescent="0.25">
      <c r="A14" s="501"/>
      <c r="B14" s="504" t="s">
        <v>83</v>
      </c>
      <c r="C14" s="504"/>
      <c r="D14" s="211" t="s">
        <v>120</v>
      </c>
      <c r="E14" s="211"/>
      <c r="F14" s="765"/>
    </row>
    <row r="15" spans="1:6" ht="26.25" customHeight="1" x14ac:dyDescent="0.25">
      <c r="A15" s="501"/>
      <c r="B15" s="504" t="s">
        <v>84</v>
      </c>
      <c r="C15" s="504"/>
      <c r="D15" s="211"/>
      <c r="E15" s="211" t="s">
        <v>120</v>
      </c>
      <c r="F15" s="765"/>
    </row>
    <row r="16" spans="1:6" ht="26.25" customHeight="1" x14ac:dyDescent="0.25">
      <c r="A16" s="501"/>
      <c r="B16" s="504" t="s">
        <v>85</v>
      </c>
      <c r="C16" s="504"/>
      <c r="D16" s="211"/>
      <c r="E16" s="211" t="s">
        <v>120</v>
      </c>
      <c r="F16" s="765"/>
    </row>
    <row r="17" spans="1:6" ht="26.25" customHeight="1" x14ac:dyDescent="0.25">
      <c r="A17" s="501"/>
      <c r="B17" s="504" t="s">
        <v>86</v>
      </c>
      <c r="C17" s="504"/>
      <c r="D17" s="211" t="s">
        <v>120</v>
      </c>
      <c r="E17" s="211"/>
      <c r="F17" s="765"/>
    </row>
    <row r="18" spans="1:6" ht="26.25" customHeight="1" x14ac:dyDescent="0.25">
      <c r="A18" s="501"/>
      <c r="B18" s="504" t="s">
        <v>87</v>
      </c>
      <c r="C18" s="504"/>
      <c r="D18" s="211" t="s">
        <v>120</v>
      </c>
      <c r="E18" s="211"/>
      <c r="F18" s="765"/>
    </row>
    <row r="19" spans="1:6" ht="26.25" customHeight="1" x14ac:dyDescent="0.25">
      <c r="A19" s="501"/>
      <c r="B19" s="504" t="s">
        <v>88</v>
      </c>
      <c r="C19" s="504"/>
      <c r="D19" s="211" t="s">
        <v>120</v>
      </c>
      <c r="E19" s="211"/>
      <c r="F19" s="765"/>
    </row>
    <row r="20" spans="1:6" ht="33" customHeight="1" x14ac:dyDescent="0.25">
      <c r="A20" s="501"/>
      <c r="B20" s="504" t="s">
        <v>89</v>
      </c>
      <c r="C20" s="504"/>
      <c r="D20" s="211"/>
      <c r="E20" s="211" t="s">
        <v>120</v>
      </c>
      <c r="F20" s="765"/>
    </row>
    <row r="21" spans="1:6" ht="26.25" customHeight="1" x14ac:dyDescent="0.25">
      <c r="A21" s="501"/>
      <c r="B21" s="504" t="s">
        <v>90</v>
      </c>
      <c r="C21" s="504"/>
      <c r="D21" s="211" t="s">
        <v>120</v>
      </c>
      <c r="E21" s="211"/>
      <c r="F21" s="765"/>
    </row>
    <row r="22" spans="1:6" ht="26.25" customHeight="1" x14ac:dyDescent="0.25">
      <c r="A22" s="501"/>
      <c r="B22" s="504" t="s">
        <v>91</v>
      </c>
      <c r="C22" s="504"/>
      <c r="D22" s="211" t="s">
        <v>120</v>
      </c>
      <c r="E22" s="211"/>
      <c r="F22" s="765"/>
    </row>
    <row r="23" spans="1:6" ht="26.25" customHeight="1" x14ac:dyDescent="0.25">
      <c r="A23" s="501"/>
      <c r="B23" s="504" t="s">
        <v>92</v>
      </c>
      <c r="C23" s="504"/>
      <c r="D23" s="211" t="s">
        <v>120</v>
      </c>
      <c r="E23" s="211"/>
      <c r="F23" s="765"/>
    </row>
    <row r="24" spans="1:6" ht="26.25" customHeight="1" x14ac:dyDescent="0.25">
      <c r="A24" s="501"/>
      <c r="B24" s="504" t="s">
        <v>93</v>
      </c>
      <c r="C24" s="504"/>
      <c r="D24" s="211" t="s">
        <v>120</v>
      </c>
      <c r="E24" s="211"/>
      <c r="F24" s="765"/>
    </row>
    <row r="25" spans="1:6" ht="26.25" customHeight="1" x14ac:dyDescent="0.25">
      <c r="A25" s="501"/>
      <c r="B25" s="504" t="s">
        <v>94</v>
      </c>
      <c r="C25" s="504"/>
      <c r="D25" s="211" t="s">
        <v>120</v>
      </c>
      <c r="E25" s="211"/>
      <c r="F25" s="765"/>
    </row>
    <row r="26" spans="1:6" ht="26.25" customHeight="1" x14ac:dyDescent="0.25">
      <c r="A26" s="501"/>
      <c r="B26" s="504" t="s">
        <v>95</v>
      </c>
      <c r="C26" s="504"/>
      <c r="D26" s="211" t="s">
        <v>120</v>
      </c>
      <c r="E26" s="211"/>
      <c r="F26" s="765"/>
    </row>
    <row r="27" spans="1:6" ht="26.25" customHeight="1" x14ac:dyDescent="0.25">
      <c r="A27" s="501"/>
      <c r="B27" s="504" t="s">
        <v>96</v>
      </c>
      <c r="C27" s="504"/>
      <c r="D27" s="211" t="s">
        <v>120</v>
      </c>
      <c r="E27" s="211"/>
      <c r="F27" s="765"/>
    </row>
    <row r="28" spans="1:6" ht="26.25" customHeight="1" x14ac:dyDescent="0.25">
      <c r="A28" s="501"/>
      <c r="B28" s="504" t="s">
        <v>97</v>
      </c>
      <c r="C28" s="504"/>
      <c r="D28" s="211"/>
      <c r="E28" s="211" t="s">
        <v>120</v>
      </c>
      <c r="F28" s="765"/>
    </row>
    <row r="29" spans="1:6" ht="26.25" customHeight="1" x14ac:dyDescent="0.25">
      <c r="A29" s="501"/>
      <c r="B29" s="504" t="s">
        <v>98</v>
      </c>
      <c r="C29" s="504"/>
      <c r="D29" s="211"/>
      <c r="E29" s="211" t="s">
        <v>120</v>
      </c>
      <c r="F29" s="765"/>
    </row>
    <row r="30" spans="1:6" ht="26.25" customHeight="1" x14ac:dyDescent="0.25">
      <c r="A30" s="501"/>
      <c r="B30" s="504" t="s">
        <v>99</v>
      </c>
      <c r="C30" s="504"/>
      <c r="D30" s="211"/>
      <c r="E30" s="211" t="s">
        <v>120</v>
      </c>
      <c r="F30" s="765"/>
    </row>
    <row r="31" spans="1:6" ht="26.25" customHeight="1" x14ac:dyDescent="0.25">
      <c r="A31" s="501"/>
      <c r="B31" s="504" t="s">
        <v>100</v>
      </c>
      <c r="C31" s="504"/>
      <c r="D31" s="211"/>
      <c r="E31" s="211" t="s">
        <v>120</v>
      </c>
      <c r="F31" s="765"/>
    </row>
    <row r="32" spans="1:6" ht="16.2" thickBot="1" x14ac:dyDescent="0.35">
      <c r="A32" s="502"/>
      <c r="B32" s="767" t="s">
        <v>56</v>
      </c>
      <c r="C32" s="768"/>
      <c r="D32" s="95">
        <f>+NOOO!B54</f>
        <v>12</v>
      </c>
      <c r="E32" s="96"/>
      <c r="F32" s="766"/>
    </row>
    <row r="33" spans="1:6" ht="15.75" customHeight="1" thickBot="1" x14ac:dyDescent="0.3">
      <c r="A33" s="773"/>
      <c r="B33" s="409"/>
      <c r="C33" s="409"/>
      <c r="D33" s="409"/>
      <c r="E33" s="409"/>
      <c r="F33" s="774"/>
    </row>
    <row r="34" spans="1:6" ht="34.5" customHeight="1" x14ac:dyDescent="0.25">
      <c r="A34" s="762" t="s">
        <v>76</v>
      </c>
      <c r="B34" s="545" t="s">
        <v>77</v>
      </c>
      <c r="C34" s="545"/>
      <c r="D34" s="775" t="s">
        <v>78</v>
      </c>
      <c r="E34" s="775"/>
      <c r="F34" s="771" t="s">
        <v>79</v>
      </c>
    </row>
    <row r="35" spans="1:6" ht="21" customHeight="1" x14ac:dyDescent="0.25">
      <c r="A35" s="763"/>
      <c r="B35" s="546"/>
      <c r="C35" s="546"/>
      <c r="D35" s="77" t="s">
        <v>80</v>
      </c>
      <c r="E35" s="77" t="s">
        <v>81</v>
      </c>
      <c r="F35" s="772"/>
    </row>
    <row r="36" spans="1:6" ht="26.25" customHeight="1" x14ac:dyDescent="0.25">
      <c r="A36" s="500" t="s">
        <v>506</v>
      </c>
      <c r="B36" s="504" t="s">
        <v>82</v>
      </c>
      <c r="C36" s="504"/>
      <c r="D36" s="211" t="s">
        <v>120</v>
      </c>
      <c r="E36" s="211"/>
      <c r="F36" s="778" t="str">
        <f>IF(D51="X","CATASTROFICO",IF(AND(D55&gt;0,D55&lt;=5),"MODERADO",IF(AND(D55&gt;=6,D55&lt;=11),"MAYOR",IF(AND(D55&gt;=12,D55&lt;=19),"CATASTROFICO"," "))))</f>
        <v>MAYOR</v>
      </c>
    </row>
    <row r="37" spans="1:6" ht="26.25" customHeight="1" x14ac:dyDescent="0.25">
      <c r="A37" s="501"/>
      <c r="B37" s="504" t="s">
        <v>83</v>
      </c>
      <c r="C37" s="504"/>
      <c r="D37" s="211" t="s">
        <v>120</v>
      </c>
      <c r="E37" s="211"/>
      <c r="F37" s="778"/>
    </row>
    <row r="38" spans="1:6" ht="26.25" customHeight="1" x14ac:dyDescent="0.25">
      <c r="A38" s="501"/>
      <c r="B38" s="504" t="s">
        <v>84</v>
      </c>
      <c r="C38" s="504"/>
      <c r="D38" s="211"/>
      <c r="E38" s="211" t="s">
        <v>120</v>
      </c>
      <c r="F38" s="778"/>
    </row>
    <row r="39" spans="1:6" ht="26.25" customHeight="1" x14ac:dyDescent="0.25">
      <c r="A39" s="501"/>
      <c r="B39" s="504" t="s">
        <v>85</v>
      </c>
      <c r="C39" s="504"/>
      <c r="D39" s="211"/>
      <c r="E39" s="211" t="s">
        <v>120</v>
      </c>
      <c r="F39" s="778"/>
    </row>
    <row r="40" spans="1:6" ht="26.25" customHeight="1" x14ac:dyDescent="0.25">
      <c r="A40" s="501"/>
      <c r="B40" s="504" t="s">
        <v>86</v>
      </c>
      <c r="C40" s="504"/>
      <c r="D40" s="211" t="s">
        <v>120</v>
      </c>
      <c r="E40" s="211"/>
      <c r="F40" s="778"/>
    </row>
    <row r="41" spans="1:6" ht="26.25" customHeight="1" x14ac:dyDescent="0.25">
      <c r="A41" s="501"/>
      <c r="B41" s="504" t="s">
        <v>87</v>
      </c>
      <c r="C41" s="504"/>
      <c r="D41" s="211" t="s">
        <v>120</v>
      </c>
      <c r="E41" s="211"/>
      <c r="F41" s="778"/>
    </row>
    <row r="42" spans="1:6" ht="26.25" customHeight="1" x14ac:dyDescent="0.25">
      <c r="A42" s="501"/>
      <c r="B42" s="504" t="s">
        <v>88</v>
      </c>
      <c r="C42" s="504"/>
      <c r="D42" s="211" t="s">
        <v>120</v>
      </c>
      <c r="E42" s="211"/>
      <c r="F42" s="778"/>
    </row>
    <row r="43" spans="1:6" ht="33" customHeight="1" x14ac:dyDescent="0.25">
      <c r="A43" s="501"/>
      <c r="B43" s="504" t="s">
        <v>89</v>
      </c>
      <c r="C43" s="504"/>
      <c r="D43" s="211"/>
      <c r="E43" s="211" t="s">
        <v>120</v>
      </c>
      <c r="F43" s="778"/>
    </row>
    <row r="44" spans="1:6" ht="26.25" customHeight="1" x14ac:dyDescent="0.25">
      <c r="A44" s="501"/>
      <c r="B44" s="504" t="s">
        <v>90</v>
      </c>
      <c r="C44" s="504"/>
      <c r="D44" s="211"/>
      <c r="E44" s="211" t="s">
        <v>120</v>
      </c>
      <c r="F44" s="778"/>
    </row>
    <row r="45" spans="1:6" ht="26.25" customHeight="1" x14ac:dyDescent="0.25">
      <c r="A45" s="501"/>
      <c r="B45" s="504" t="s">
        <v>91</v>
      </c>
      <c r="C45" s="504"/>
      <c r="D45" s="211" t="s">
        <v>120</v>
      </c>
      <c r="E45" s="211"/>
      <c r="F45" s="778"/>
    </row>
    <row r="46" spans="1:6" ht="26.25" customHeight="1" x14ac:dyDescent="0.25">
      <c r="A46" s="501"/>
      <c r="B46" s="504" t="s">
        <v>92</v>
      </c>
      <c r="C46" s="504"/>
      <c r="D46" s="211" t="s">
        <v>120</v>
      </c>
      <c r="E46" s="211"/>
      <c r="F46" s="778"/>
    </row>
    <row r="47" spans="1:6" ht="26.25" customHeight="1" x14ac:dyDescent="0.25">
      <c r="A47" s="501"/>
      <c r="B47" s="504" t="s">
        <v>93</v>
      </c>
      <c r="C47" s="504"/>
      <c r="D47" s="215" t="s">
        <v>120</v>
      </c>
      <c r="E47" s="215"/>
      <c r="F47" s="778"/>
    </row>
    <row r="48" spans="1:6" ht="26.25" customHeight="1" x14ac:dyDescent="0.25">
      <c r="A48" s="501"/>
      <c r="B48" s="504" t="s">
        <v>94</v>
      </c>
      <c r="C48" s="504"/>
      <c r="D48" s="215" t="s">
        <v>120</v>
      </c>
      <c r="E48" s="215"/>
      <c r="F48" s="778"/>
    </row>
    <row r="49" spans="1:6" ht="26.25" customHeight="1" x14ac:dyDescent="0.25">
      <c r="A49" s="501"/>
      <c r="B49" s="504" t="s">
        <v>95</v>
      </c>
      <c r="C49" s="504"/>
      <c r="D49" s="215" t="s">
        <v>120</v>
      </c>
      <c r="E49" s="215"/>
      <c r="F49" s="778"/>
    </row>
    <row r="50" spans="1:6" ht="26.25" customHeight="1" x14ac:dyDescent="0.25">
      <c r="A50" s="501"/>
      <c r="B50" s="504" t="s">
        <v>96</v>
      </c>
      <c r="C50" s="504"/>
      <c r="D50" s="215" t="s">
        <v>120</v>
      </c>
      <c r="E50" s="215"/>
      <c r="F50" s="778"/>
    </row>
    <row r="51" spans="1:6" ht="26.25" customHeight="1" x14ac:dyDescent="0.25">
      <c r="A51" s="501"/>
      <c r="B51" s="504" t="s">
        <v>97</v>
      </c>
      <c r="C51" s="504"/>
      <c r="D51" s="215"/>
      <c r="E51" s="215" t="s">
        <v>120</v>
      </c>
      <c r="F51" s="778"/>
    </row>
    <row r="52" spans="1:6" ht="26.25" customHeight="1" x14ac:dyDescent="0.25">
      <c r="A52" s="501"/>
      <c r="B52" s="504" t="s">
        <v>98</v>
      </c>
      <c r="C52" s="504"/>
      <c r="D52" s="215"/>
      <c r="E52" s="215" t="s">
        <v>120</v>
      </c>
      <c r="F52" s="778"/>
    </row>
    <row r="53" spans="1:6" ht="26.25" customHeight="1" x14ac:dyDescent="0.25">
      <c r="A53" s="501"/>
      <c r="B53" s="504" t="s">
        <v>99</v>
      </c>
      <c r="C53" s="504"/>
      <c r="D53" s="215"/>
      <c r="E53" s="215" t="s">
        <v>120</v>
      </c>
      <c r="F53" s="778"/>
    </row>
    <row r="54" spans="1:6" ht="26.25" customHeight="1" x14ac:dyDescent="0.25">
      <c r="A54" s="501"/>
      <c r="B54" s="504" t="s">
        <v>100</v>
      </c>
      <c r="C54" s="504"/>
      <c r="D54" s="215"/>
      <c r="E54" s="215" t="s">
        <v>120</v>
      </c>
      <c r="F54" s="778"/>
    </row>
    <row r="55" spans="1:6" ht="16.2" thickBot="1" x14ac:dyDescent="0.35">
      <c r="A55" s="502"/>
      <c r="B55" s="767" t="s">
        <v>56</v>
      </c>
      <c r="C55" s="768"/>
      <c r="D55" s="95">
        <f>+NOOO!B77</f>
        <v>11</v>
      </c>
      <c r="E55" s="96"/>
      <c r="F55" s="779"/>
    </row>
    <row r="56" spans="1:6" ht="14.4" thickBot="1" x14ac:dyDescent="0.3"/>
    <row r="57" spans="1:6" ht="34.5" customHeight="1" x14ac:dyDescent="0.25">
      <c r="A57" s="762" t="s">
        <v>76</v>
      </c>
      <c r="B57" s="545" t="s">
        <v>77</v>
      </c>
      <c r="C57" s="545"/>
      <c r="D57" s="775" t="s">
        <v>78</v>
      </c>
      <c r="E57" s="775"/>
      <c r="F57" s="771" t="s">
        <v>79</v>
      </c>
    </row>
    <row r="58" spans="1:6" ht="21" customHeight="1" x14ac:dyDescent="0.25">
      <c r="A58" s="763"/>
      <c r="B58" s="546"/>
      <c r="C58" s="546"/>
      <c r="D58" s="77" t="s">
        <v>80</v>
      </c>
      <c r="E58" s="77" t="s">
        <v>81</v>
      </c>
      <c r="F58" s="772"/>
    </row>
    <row r="59" spans="1:6" ht="26.25" customHeight="1" x14ac:dyDescent="0.25">
      <c r="A59" s="776"/>
      <c r="B59" s="504" t="s">
        <v>82</v>
      </c>
      <c r="C59" s="504"/>
      <c r="D59" s="216"/>
      <c r="E59" s="216"/>
      <c r="F59" s="778" t="str">
        <f>IF(D74="X","CATASTROFICO",IF(AND(D78&gt;0,D78&lt;=5),"MODERADO",IF(AND(D78&gt;=6,D78&lt;=11),"MAYOR",IF(AND(D78&gt;=12,D78&lt;=19),"CATASTROFICO"," "))))</f>
        <v xml:space="preserve"> </v>
      </c>
    </row>
    <row r="60" spans="1:6" ht="26.25" customHeight="1" x14ac:dyDescent="0.25">
      <c r="A60" s="776"/>
      <c r="B60" s="504" t="s">
        <v>83</v>
      </c>
      <c r="C60" s="504"/>
      <c r="D60" s="216"/>
      <c r="E60" s="216"/>
      <c r="F60" s="778"/>
    </row>
    <row r="61" spans="1:6" ht="26.25" customHeight="1" x14ac:dyDescent="0.25">
      <c r="A61" s="776"/>
      <c r="B61" s="504" t="s">
        <v>84</v>
      </c>
      <c r="C61" s="504"/>
      <c r="D61" s="216"/>
      <c r="E61" s="216"/>
      <c r="F61" s="778"/>
    </row>
    <row r="62" spans="1:6" ht="26.25" customHeight="1" x14ac:dyDescent="0.25">
      <c r="A62" s="776"/>
      <c r="B62" s="504" t="s">
        <v>85</v>
      </c>
      <c r="C62" s="504"/>
      <c r="D62" s="216"/>
      <c r="E62" s="216"/>
      <c r="F62" s="778"/>
    </row>
    <row r="63" spans="1:6" ht="26.25" customHeight="1" x14ac:dyDescent="0.25">
      <c r="A63" s="776"/>
      <c r="B63" s="504" t="s">
        <v>86</v>
      </c>
      <c r="C63" s="504"/>
      <c r="D63" s="216"/>
      <c r="E63" s="216"/>
      <c r="F63" s="778"/>
    </row>
    <row r="64" spans="1:6" ht="26.25" customHeight="1" x14ac:dyDescent="0.25">
      <c r="A64" s="776"/>
      <c r="B64" s="504" t="s">
        <v>87</v>
      </c>
      <c r="C64" s="504"/>
      <c r="D64" s="216"/>
      <c r="E64" s="216"/>
      <c r="F64" s="778"/>
    </row>
    <row r="65" spans="1:6" ht="26.25" customHeight="1" x14ac:dyDescent="0.25">
      <c r="A65" s="776"/>
      <c r="B65" s="504" t="s">
        <v>88</v>
      </c>
      <c r="C65" s="504"/>
      <c r="D65" s="216"/>
      <c r="E65" s="216"/>
      <c r="F65" s="778"/>
    </row>
    <row r="66" spans="1:6" ht="32.25" customHeight="1" x14ac:dyDescent="0.25">
      <c r="A66" s="776"/>
      <c r="B66" s="504" t="s">
        <v>89</v>
      </c>
      <c r="C66" s="504"/>
      <c r="D66" s="216"/>
      <c r="E66" s="216"/>
      <c r="F66" s="778"/>
    </row>
    <row r="67" spans="1:6" ht="26.25" customHeight="1" x14ac:dyDescent="0.25">
      <c r="A67" s="776"/>
      <c r="B67" s="504" t="s">
        <v>90</v>
      </c>
      <c r="C67" s="504"/>
      <c r="D67" s="216"/>
      <c r="E67" s="216"/>
      <c r="F67" s="778"/>
    </row>
    <row r="68" spans="1:6" ht="26.25" customHeight="1" x14ac:dyDescent="0.25">
      <c r="A68" s="776"/>
      <c r="B68" s="504" t="s">
        <v>91</v>
      </c>
      <c r="C68" s="504"/>
      <c r="D68" s="216"/>
      <c r="E68" s="216"/>
      <c r="F68" s="778"/>
    </row>
    <row r="69" spans="1:6" ht="26.25" customHeight="1" x14ac:dyDescent="0.25">
      <c r="A69" s="776"/>
      <c r="B69" s="504" t="s">
        <v>92</v>
      </c>
      <c r="C69" s="504"/>
      <c r="D69" s="216"/>
      <c r="E69" s="216"/>
      <c r="F69" s="778"/>
    </row>
    <row r="70" spans="1:6" ht="26.25" customHeight="1" x14ac:dyDescent="0.25">
      <c r="A70" s="776"/>
      <c r="B70" s="504" t="s">
        <v>93</v>
      </c>
      <c r="C70" s="504"/>
      <c r="D70" s="216"/>
      <c r="E70" s="216"/>
      <c r="F70" s="778"/>
    </row>
    <row r="71" spans="1:6" ht="26.25" customHeight="1" x14ac:dyDescent="0.25">
      <c r="A71" s="776"/>
      <c r="B71" s="504" t="s">
        <v>94</v>
      </c>
      <c r="C71" s="504"/>
      <c r="D71" s="216"/>
      <c r="E71" s="216"/>
      <c r="F71" s="778"/>
    </row>
    <row r="72" spans="1:6" ht="26.25" customHeight="1" x14ac:dyDescent="0.25">
      <c r="A72" s="776"/>
      <c r="B72" s="504" t="s">
        <v>95</v>
      </c>
      <c r="C72" s="504"/>
      <c r="D72" s="216"/>
      <c r="E72" s="216"/>
      <c r="F72" s="778"/>
    </row>
    <row r="73" spans="1:6" ht="26.25" customHeight="1" x14ac:dyDescent="0.25">
      <c r="A73" s="776"/>
      <c r="B73" s="504" t="s">
        <v>96</v>
      </c>
      <c r="C73" s="504"/>
      <c r="D73" s="216"/>
      <c r="E73" s="216"/>
      <c r="F73" s="778"/>
    </row>
    <row r="74" spans="1:6" ht="26.25" customHeight="1" x14ac:dyDescent="0.25">
      <c r="A74" s="776"/>
      <c r="B74" s="504" t="s">
        <v>97</v>
      </c>
      <c r="C74" s="504"/>
      <c r="D74" s="216"/>
      <c r="E74" s="216"/>
      <c r="F74" s="778"/>
    </row>
    <row r="75" spans="1:6" ht="26.25" customHeight="1" x14ac:dyDescent="0.25">
      <c r="A75" s="776"/>
      <c r="B75" s="504" t="s">
        <v>98</v>
      </c>
      <c r="C75" s="504"/>
      <c r="D75" s="216"/>
      <c r="E75" s="216"/>
      <c r="F75" s="778"/>
    </row>
    <row r="76" spans="1:6" ht="26.25" customHeight="1" x14ac:dyDescent="0.25">
      <c r="A76" s="776"/>
      <c r="B76" s="504" t="s">
        <v>99</v>
      </c>
      <c r="C76" s="504"/>
      <c r="D76" s="216"/>
      <c r="E76" s="216"/>
      <c r="F76" s="778"/>
    </row>
    <row r="77" spans="1:6" ht="26.25" customHeight="1" x14ac:dyDescent="0.25">
      <c r="A77" s="776"/>
      <c r="B77" s="504" t="s">
        <v>100</v>
      </c>
      <c r="C77" s="504"/>
      <c r="D77" s="216"/>
      <c r="E77" s="216"/>
      <c r="F77" s="778"/>
    </row>
    <row r="78" spans="1:6" ht="16.2" thickBot="1" x14ac:dyDescent="0.35">
      <c r="A78" s="777"/>
      <c r="B78" s="767" t="s">
        <v>56</v>
      </c>
      <c r="C78" s="768"/>
      <c r="D78" s="95">
        <f>+NOOO!B100</f>
        <v>0</v>
      </c>
      <c r="E78" s="96"/>
      <c r="F78" s="779"/>
    </row>
    <row r="79" spans="1:6" ht="14.4" thickBot="1" x14ac:dyDescent="0.3"/>
    <row r="80" spans="1:6" ht="34.5" customHeight="1" x14ac:dyDescent="0.25">
      <c r="A80" s="762" t="s">
        <v>76</v>
      </c>
      <c r="B80" s="545" t="s">
        <v>77</v>
      </c>
      <c r="C80" s="545"/>
      <c r="D80" s="775" t="s">
        <v>78</v>
      </c>
      <c r="E80" s="775"/>
      <c r="F80" s="771" t="s">
        <v>79</v>
      </c>
    </row>
    <row r="81" spans="1:6" ht="21" customHeight="1" x14ac:dyDescent="0.25">
      <c r="A81" s="763"/>
      <c r="B81" s="546"/>
      <c r="C81" s="546"/>
      <c r="D81" s="77" t="s">
        <v>80</v>
      </c>
      <c r="E81" s="77" t="s">
        <v>81</v>
      </c>
      <c r="F81" s="772"/>
    </row>
    <row r="82" spans="1:6" ht="26.25" customHeight="1" x14ac:dyDescent="0.25">
      <c r="A82" s="776"/>
      <c r="B82" s="504" t="s">
        <v>82</v>
      </c>
      <c r="C82" s="504"/>
      <c r="D82" s="216"/>
      <c r="E82" s="216"/>
      <c r="F82" s="778" t="str">
        <f>IF(D97="X","CATASTROFICO",IF(AND(D101&gt;0,D101&lt;=5),"MODERADO",IF(AND(D101&gt;=6,D101&lt;=11),"MAYOR",IF(AND(D101&gt;=12,D101&lt;=19),"CATASTROFICO"," "))))</f>
        <v xml:space="preserve"> </v>
      </c>
    </row>
    <row r="83" spans="1:6" ht="26.25" customHeight="1" x14ac:dyDescent="0.25">
      <c r="A83" s="776"/>
      <c r="B83" s="504" t="s">
        <v>83</v>
      </c>
      <c r="C83" s="504"/>
      <c r="D83" s="216"/>
      <c r="E83" s="216"/>
      <c r="F83" s="778"/>
    </row>
    <row r="84" spans="1:6" ht="26.25" customHeight="1" x14ac:dyDescent="0.25">
      <c r="A84" s="776"/>
      <c r="B84" s="504" t="s">
        <v>84</v>
      </c>
      <c r="C84" s="504"/>
      <c r="D84" s="216"/>
      <c r="E84" s="216"/>
      <c r="F84" s="778"/>
    </row>
    <row r="85" spans="1:6" ht="26.25" customHeight="1" x14ac:dyDescent="0.25">
      <c r="A85" s="776"/>
      <c r="B85" s="504" t="s">
        <v>85</v>
      </c>
      <c r="C85" s="504"/>
      <c r="D85" s="216"/>
      <c r="E85" s="216"/>
      <c r="F85" s="778"/>
    </row>
    <row r="86" spans="1:6" ht="26.25" customHeight="1" x14ac:dyDescent="0.25">
      <c r="A86" s="776"/>
      <c r="B86" s="504" t="s">
        <v>86</v>
      </c>
      <c r="C86" s="504"/>
      <c r="D86" s="216"/>
      <c r="E86" s="216"/>
      <c r="F86" s="778"/>
    </row>
    <row r="87" spans="1:6" ht="26.25" customHeight="1" x14ac:dyDescent="0.25">
      <c r="A87" s="776"/>
      <c r="B87" s="504" t="s">
        <v>87</v>
      </c>
      <c r="C87" s="504"/>
      <c r="D87" s="216"/>
      <c r="E87" s="216"/>
      <c r="F87" s="778"/>
    </row>
    <row r="88" spans="1:6" ht="26.25" customHeight="1" x14ac:dyDescent="0.25">
      <c r="A88" s="776"/>
      <c r="B88" s="504" t="s">
        <v>88</v>
      </c>
      <c r="C88" s="504"/>
      <c r="D88" s="216"/>
      <c r="E88" s="216"/>
      <c r="F88" s="778"/>
    </row>
    <row r="89" spans="1:6" ht="33" customHeight="1" x14ac:dyDescent="0.25">
      <c r="A89" s="776"/>
      <c r="B89" s="504" t="s">
        <v>89</v>
      </c>
      <c r="C89" s="504"/>
      <c r="D89" s="216"/>
      <c r="E89" s="216"/>
      <c r="F89" s="778"/>
    </row>
    <row r="90" spans="1:6" ht="26.25" customHeight="1" x14ac:dyDescent="0.25">
      <c r="A90" s="776"/>
      <c r="B90" s="504" t="s">
        <v>90</v>
      </c>
      <c r="C90" s="504"/>
      <c r="D90" s="216"/>
      <c r="E90" s="216"/>
      <c r="F90" s="778"/>
    </row>
    <row r="91" spans="1:6" ht="26.25" customHeight="1" x14ac:dyDescent="0.25">
      <c r="A91" s="776"/>
      <c r="B91" s="504" t="s">
        <v>91</v>
      </c>
      <c r="C91" s="504"/>
      <c r="D91" s="216"/>
      <c r="E91" s="216"/>
      <c r="F91" s="778"/>
    </row>
    <row r="92" spans="1:6" ht="26.25" customHeight="1" x14ac:dyDescent="0.25">
      <c r="A92" s="776"/>
      <c r="B92" s="504" t="s">
        <v>92</v>
      </c>
      <c r="C92" s="504"/>
      <c r="D92" s="216"/>
      <c r="E92" s="216"/>
      <c r="F92" s="778"/>
    </row>
    <row r="93" spans="1:6" ht="26.25" customHeight="1" x14ac:dyDescent="0.25">
      <c r="A93" s="776"/>
      <c r="B93" s="504" t="s">
        <v>93</v>
      </c>
      <c r="C93" s="504"/>
      <c r="D93" s="216"/>
      <c r="E93" s="216"/>
      <c r="F93" s="778"/>
    </row>
    <row r="94" spans="1:6" ht="26.25" customHeight="1" x14ac:dyDescent="0.25">
      <c r="A94" s="776"/>
      <c r="B94" s="504" t="s">
        <v>94</v>
      </c>
      <c r="C94" s="504"/>
      <c r="D94" s="216"/>
      <c r="E94" s="216"/>
      <c r="F94" s="778"/>
    </row>
    <row r="95" spans="1:6" ht="26.25" customHeight="1" x14ac:dyDescent="0.25">
      <c r="A95" s="776"/>
      <c r="B95" s="504" t="s">
        <v>95</v>
      </c>
      <c r="C95" s="504"/>
      <c r="D95" s="216"/>
      <c r="E95" s="216"/>
      <c r="F95" s="778"/>
    </row>
    <row r="96" spans="1:6" ht="26.25" customHeight="1" x14ac:dyDescent="0.25">
      <c r="A96" s="776"/>
      <c r="B96" s="504" t="s">
        <v>96</v>
      </c>
      <c r="C96" s="504"/>
      <c r="D96" s="216"/>
      <c r="E96" s="216"/>
      <c r="F96" s="778"/>
    </row>
    <row r="97" spans="1:6" ht="26.25" customHeight="1" x14ac:dyDescent="0.25">
      <c r="A97" s="776"/>
      <c r="B97" s="504" t="s">
        <v>97</v>
      </c>
      <c r="C97" s="504"/>
      <c r="D97" s="216"/>
      <c r="E97" s="216"/>
      <c r="F97" s="778"/>
    </row>
    <row r="98" spans="1:6" ht="26.25" customHeight="1" x14ac:dyDescent="0.25">
      <c r="A98" s="776"/>
      <c r="B98" s="504" t="s">
        <v>98</v>
      </c>
      <c r="C98" s="504"/>
      <c r="D98" s="216"/>
      <c r="E98" s="216"/>
      <c r="F98" s="778"/>
    </row>
    <row r="99" spans="1:6" ht="26.25" customHeight="1" x14ac:dyDescent="0.25">
      <c r="A99" s="776"/>
      <c r="B99" s="504" t="s">
        <v>99</v>
      </c>
      <c r="C99" s="504"/>
      <c r="D99" s="216"/>
      <c r="E99" s="216"/>
      <c r="F99" s="778"/>
    </row>
    <row r="100" spans="1:6" ht="26.25" customHeight="1" x14ac:dyDescent="0.25">
      <c r="A100" s="776"/>
      <c r="B100" s="504" t="s">
        <v>100</v>
      </c>
      <c r="C100" s="504"/>
      <c r="D100" s="216"/>
      <c r="E100" s="216"/>
      <c r="F100" s="778"/>
    </row>
    <row r="101" spans="1:6" ht="16.2" thickBot="1" x14ac:dyDescent="0.35">
      <c r="A101" s="777"/>
      <c r="B101" s="767" t="s">
        <v>56</v>
      </c>
      <c r="C101" s="768"/>
      <c r="D101" s="95">
        <f>+NOOO!B123</f>
        <v>0</v>
      </c>
      <c r="E101" s="96"/>
      <c r="F101" s="779"/>
    </row>
    <row r="102" spans="1:6" ht="14.4" thickBot="1" x14ac:dyDescent="0.3"/>
    <row r="103" spans="1:6" ht="34.5" customHeight="1" x14ac:dyDescent="0.25">
      <c r="A103" s="762" t="s">
        <v>76</v>
      </c>
      <c r="B103" s="545" t="s">
        <v>77</v>
      </c>
      <c r="C103" s="545"/>
      <c r="D103" s="775" t="s">
        <v>78</v>
      </c>
      <c r="E103" s="775"/>
      <c r="F103" s="771" t="s">
        <v>79</v>
      </c>
    </row>
    <row r="104" spans="1:6" ht="21" customHeight="1" x14ac:dyDescent="0.25">
      <c r="A104" s="763"/>
      <c r="B104" s="546"/>
      <c r="C104" s="546"/>
      <c r="D104" s="77" t="s">
        <v>80</v>
      </c>
      <c r="E104" s="77" t="s">
        <v>81</v>
      </c>
      <c r="F104" s="772"/>
    </row>
    <row r="105" spans="1:6" ht="26.25" customHeight="1" x14ac:dyDescent="0.25">
      <c r="A105" s="776"/>
      <c r="B105" s="504" t="s">
        <v>82</v>
      </c>
      <c r="C105" s="504"/>
      <c r="D105" s="216"/>
      <c r="E105" s="216"/>
      <c r="F105" s="778" t="str">
        <f>IF(D120="X","CATASTROFICO",IF(AND(D124&gt;0,D124&lt;=5),"MODERADO",IF(AND(D124&gt;=6,D124&lt;=11),"MAYOR",IF(AND(D124&gt;=12,D124&lt;=19),"CATASTROFICO"," "))))</f>
        <v xml:space="preserve"> </v>
      </c>
    </row>
    <row r="106" spans="1:6" ht="26.25" customHeight="1" x14ac:dyDescent="0.25">
      <c r="A106" s="776"/>
      <c r="B106" s="504" t="s">
        <v>83</v>
      </c>
      <c r="C106" s="504"/>
      <c r="D106" s="216"/>
      <c r="E106" s="216"/>
      <c r="F106" s="778"/>
    </row>
    <row r="107" spans="1:6" ht="26.25" customHeight="1" x14ac:dyDescent="0.25">
      <c r="A107" s="776"/>
      <c r="B107" s="504" t="s">
        <v>84</v>
      </c>
      <c r="C107" s="504"/>
      <c r="D107" s="216"/>
      <c r="E107" s="216"/>
      <c r="F107" s="778"/>
    </row>
    <row r="108" spans="1:6" ht="26.25" customHeight="1" x14ac:dyDescent="0.25">
      <c r="A108" s="776"/>
      <c r="B108" s="504" t="s">
        <v>85</v>
      </c>
      <c r="C108" s="504"/>
      <c r="D108" s="216"/>
      <c r="E108" s="216"/>
      <c r="F108" s="778"/>
    </row>
    <row r="109" spans="1:6" ht="26.25" customHeight="1" x14ac:dyDescent="0.25">
      <c r="A109" s="776"/>
      <c r="B109" s="504" t="s">
        <v>86</v>
      </c>
      <c r="C109" s="504"/>
      <c r="D109" s="216"/>
      <c r="E109" s="216"/>
      <c r="F109" s="778"/>
    </row>
    <row r="110" spans="1:6" ht="26.25" customHeight="1" x14ac:dyDescent="0.25">
      <c r="A110" s="776"/>
      <c r="B110" s="504" t="s">
        <v>87</v>
      </c>
      <c r="C110" s="504"/>
      <c r="D110" s="216"/>
      <c r="E110" s="216"/>
      <c r="F110" s="778"/>
    </row>
    <row r="111" spans="1:6" ht="26.25" customHeight="1" x14ac:dyDescent="0.25">
      <c r="A111" s="776"/>
      <c r="B111" s="504" t="s">
        <v>88</v>
      </c>
      <c r="C111" s="504"/>
      <c r="D111" s="216"/>
      <c r="E111" s="216"/>
      <c r="F111" s="778"/>
    </row>
    <row r="112" spans="1:6" ht="36" customHeight="1" x14ac:dyDescent="0.25">
      <c r="A112" s="776"/>
      <c r="B112" s="504" t="s">
        <v>89</v>
      </c>
      <c r="C112" s="504"/>
      <c r="D112" s="216"/>
      <c r="E112" s="216"/>
      <c r="F112" s="778"/>
    </row>
    <row r="113" spans="1:6" ht="26.25" customHeight="1" x14ac:dyDescent="0.25">
      <c r="A113" s="776"/>
      <c r="B113" s="504" t="s">
        <v>90</v>
      </c>
      <c r="C113" s="504"/>
      <c r="D113" s="216"/>
      <c r="E113" s="216"/>
      <c r="F113" s="778"/>
    </row>
    <row r="114" spans="1:6" ht="26.25" customHeight="1" x14ac:dyDescent="0.25">
      <c r="A114" s="776"/>
      <c r="B114" s="504" t="s">
        <v>91</v>
      </c>
      <c r="C114" s="504"/>
      <c r="D114" s="216"/>
      <c r="E114" s="216"/>
      <c r="F114" s="778"/>
    </row>
    <row r="115" spans="1:6" ht="26.25" customHeight="1" x14ac:dyDescent="0.25">
      <c r="A115" s="776"/>
      <c r="B115" s="504" t="s">
        <v>92</v>
      </c>
      <c r="C115" s="504"/>
      <c r="D115" s="216"/>
      <c r="E115" s="216"/>
      <c r="F115" s="778"/>
    </row>
    <row r="116" spans="1:6" ht="26.25" customHeight="1" x14ac:dyDescent="0.25">
      <c r="A116" s="776"/>
      <c r="B116" s="504" t="s">
        <v>93</v>
      </c>
      <c r="C116" s="504"/>
      <c r="D116" s="216"/>
      <c r="E116" s="216"/>
      <c r="F116" s="778"/>
    </row>
    <row r="117" spans="1:6" ht="26.25" customHeight="1" x14ac:dyDescent="0.25">
      <c r="A117" s="776"/>
      <c r="B117" s="504" t="s">
        <v>94</v>
      </c>
      <c r="C117" s="504"/>
      <c r="D117" s="216"/>
      <c r="E117" s="216"/>
      <c r="F117" s="778"/>
    </row>
    <row r="118" spans="1:6" ht="26.25" customHeight="1" x14ac:dyDescent="0.25">
      <c r="A118" s="776"/>
      <c r="B118" s="504" t="s">
        <v>95</v>
      </c>
      <c r="C118" s="504"/>
      <c r="D118" s="216"/>
      <c r="E118" s="216"/>
      <c r="F118" s="778"/>
    </row>
    <row r="119" spans="1:6" ht="26.25" customHeight="1" x14ac:dyDescent="0.25">
      <c r="A119" s="776"/>
      <c r="B119" s="504" t="s">
        <v>96</v>
      </c>
      <c r="C119" s="504"/>
      <c r="D119" s="216"/>
      <c r="E119" s="216"/>
      <c r="F119" s="778"/>
    </row>
    <row r="120" spans="1:6" ht="26.25" customHeight="1" x14ac:dyDescent="0.25">
      <c r="A120" s="776"/>
      <c r="B120" s="504" t="s">
        <v>97</v>
      </c>
      <c r="C120" s="504"/>
      <c r="D120" s="216"/>
      <c r="E120" s="216"/>
      <c r="F120" s="778"/>
    </row>
    <row r="121" spans="1:6" ht="26.25" customHeight="1" x14ac:dyDescent="0.25">
      <c r="A121" s="776"/>
      <c r="B121" s="504" t="s">
        <v>98</v>
      </c>
      <c r="C121" s="504"/>
      <c r="D121" s="216"/>
      <c r="E121" s="216"/>
      <c r="F121" s="778"/>
    </row>
    <row r="122" spans="1:6" ht="26.25" customHeight="1" x14ac:dyDescent="0.25">
      <c r="A122" s="776"/>
      <c r="B122" s="504" t="s">
        <v>99</v>
      </c>
      <c r="C122" s="504"/>
      <c r="D122" s="216"/>
      <c r="E122" s="216"/>
      <c r="F122" s="778"/>
    </row>
    <row r="123" spans="1:6" ht="26.25" customHeight="1" x14ac:dyDescent="0.25">
      <c r="A123" s="776"/>
      <c r="B123" s="504" t="s">
        <v>100</v>
      </c>
      <c r="C123" s="504"/>
      <c r="D123" s="216"/>
      <c r="E123" s="216"/>
      <c r="F123" s="778"/>
    </row>
    <row r="124" spans="1:6" ht="16.2" thickBot="1" x14ac:dyDescent="0.35">
      <c r="A124" s="777"/>
      <c r="B124" s="767" t="s">
        <v>56</v>
      </c>
      <c r="C124" s="768"/>
      <c r="D124" s="95">
        <f>+NOOO!B146</f>
        <v>0</v>
      </c>
      <c r="E124" s="96"/>
      <c r="F124" s="779"/>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C10" zoomScale="57" zoomScaleNormal="57" workbookViewId="0">
      <selection activeCell="D16" sqref="D16"/>
    </sheetView>
  </sheetViews>
  <sheetFormatPr baseColWidth="10" defaultColWidth="11.44140625" defaultRowHeight="13.8" x14ac:dyDescent="0.25"/>
  <cols>
    <col min="1" max="1" width="29.44140625" style="1" customWidth="1"/>
    <col min="2" max="2" width="29.21875" style="1" customWidth="1"/>
    <col min="3" max="3" width="30.21875" style="1" customWidth="1"/>
    <col min="4" max="4" width="31.77734375" style="1" customWidth="1"/>
    <col min="5" max="5" width="32.5546875" style="1" customWidth="1"/>
    <col min="6" max="6" width="32" style="1" customWidth="1"/>
    <col min="7" max="16384" width="11.44140625" style="1"/>
  </cols>
  <sheetData>
    <row r="1" spans="1:10" s="25" customFormat="1" ht="15" customHeight="1" x14ac:dyDescent="0.25">
      <c r="A1" s="369"/>
      <c r="B1" s="447" t="s">
        <v>408</v>
      </c>
      <c r="C1" s="447"/>
      <c r="D1" s="447"/>
      <c r="E1" s="30" t="s">
        <v>364</v>
      </c>
      <c r="F1" s="372"/>
      <c r="G1" s="264"/>
      <c r="J1" s="382"/>
    </row>
    <row r="2" spans="1:10" s="25" customFormat="1" ht="15" customHeight="1" x14ac:dyDescent="0.25">
      <c r="A2" s="370"/>
      <c r="B2" s="448"/>
      <c r="C2" s="448"/>
      <c r="D2" s="448"/>
      <c r="E2" s="31" t="s">
        <v>368</v>
      </c>
      <c r="F2" s="373"/>
      <c r="G2" s="264"/>
      <c r="J2" s="382"/>
    </row>
    <row r="3" spans="1:10" s="25" customFormat="1" ht="15" customHeight="1" x14ac:dyDescent="0.25">
      <c r="A3" s="370"/>
      <c r="B3" s="448" t="s">
        <v>405</v>
      </c>
      <c r="C3" s="448"/>
      <c r="D3" s="448"/>
      <c r="E3" s="31" t="s">
        <v>379</v>
      </c>
      <c r="F3" s="373"/>
      <c r="G3" s="264"/>
      <c r="J3" s="382"/>
    </row>
    <row r="4" spans="1:10" s="25" customFormat="1" ht="15.75" customHeight="1" x14ac:dyDescent="0.25">
      <c r="A4" s="370"/>
      <c r="B4" s="448"/>
      <c r="C4" s="448"/>
      <c r="D4" s="448"/>
      <c r="E4" s="31" t="s">
        <v>406</v>
      </c>
      <c r="F4" s="373"/>
      <c r="G4" s="264"/>
      <c r="J4" s="382"/>
    </row>
    <row r="5" spans="1:10" ht="15.75" customHeight="1" x14ac:dyDescent="0.25">
      <c r="A5" s="435"/>
      <c r="B5" s="436"/>
      <c r="C5" s="436"/>
      <c r="D5" s="436"/>
      <c r="E5" s="436"/>
      <c r="F5" s="437"/>
      <c r="G5" s="2"/>
      <c r="J5" s="63"/>
    </row>
    <row r="6" spans="1:10" ht="15" customHeight="1" x14ac:dyDescent="0.25">
      <c r="A6" s="444" t="s">
        <v>5</v>
      </c>
      <c r="B6" s="445"/>
      <c r="C6" s="445"/>
      <c r="D6" s="445"/>
      <c r="E6" s="445"/>
      <c r="F6" s="446"/>
    </row>
    <row r="7" spans="1:10" ht="15.75" customHeight="1" x14ac:dyDescent="0.25">
      <c r="A7" s="444"/>
      <c r="B7" s="445"/>
      <c r="C7" s="445"/>
      <c r="D7" s="445"/>
      <c r="E7" s="445"/>
      <c r="F7" s="446"/>
    </row>
    <row r="8" spans="1:10" ht="27" customHeight="1" x14ac:dyDescent="0.25">
      <c r="A8" s="438" t="s">
        <v>416</v>
      </c>
      <c r="B8" s="439"/>
      <c r="C8" s="439"/>
      <c r="D8" s="439"/>
      <c r="E8" s="439"/>
      <c r="F8" s="440"/>
    </row>
    <row r="9" spans="1:10" ht="77.25" customHeight="1" thickBot="1" x14ac:dyDescent="0.3">
      <c r="A9" s="441" t="s">
        <v>417</v>
      </c>
      <c r="B9" s="442"/>
      <c r="C9" s="442"/>
      <c r="D9" s="442"/>
      <c r="E9" s="442"/>
      <c r="F9" s="443"/>
    </row>
    <row r="10" spans="1:10" ht="18.75" customHeight="1" thickBot="1" x14ac:dyDescent="0.3">
      <c r="A10" s="434"/>
      <c r="B10" s="434"/>
      <c r="C10" s="434"/>
      <c r="D10" s="434"/>
      <c r="E10" s="434"/>
      <c r="F10" s="434"/>
    </row>
    <row r="11" spans="1:10" ht="22.5" customHeight="1" thickBot="1" x14ac:dyDescent="0.3">
      <c r="A11" s="199" t="s">
        <v>6</v>
      </c>
      <c r="B11" s="200" t="s">
        <v>7</v>
      </c>
      <c r="C11" s="200" t="s">
        <v>8</v>
      </c>
      <c r="D11" s="200" t="s">
        <v>7</v>
      </c>
      <c r="E11" s="200" t="s">
        <v>9</v>
      </c>
      <c r="F11" s="201" t="s">
        <v>7</v>
      </c>
    </row>
    <row r="12" spans="1:10" ht="105" customHeight="1" x14ac:dyDescent="0.25">
      <c r="A12" s="263" t="s">
        <v>264</v>
      </c>
      <c r="B12" s="272" t="s">
        <v>418</v>
      </c>
      <c r="C12" s="206" t="s">
        <v>280</v>
      </c>
      <c r="D12" s="258" t="s">
        <v>426</v>
      </c>
      <c r="E12" s="206" t="s">
        <v>273</v>
      </c>
      <c r="F12" s="274" t="s">
        <v>439</v>
      </c>
    </row>
    <row r="13" spans="1:10" ht="75.75" customHeight="1" x14ac:dyDescent="0.25">
      <c r="A13" s="204" t="s">
        <v>262</v>
      </c>
      <c r="B13" s="259" t="s">
        <v>419</v>
      </c>
      <c r="C13" s="207" t="s">
        <v>280</v>
      </c>
      <c r="D13" s="268" t="s">
        <v>427</v>
      </c>
      <c r="E13" s="207" t="s">
        <v>237</v>
      </c>
      <c r="F13" s="262" t="s">
        <v>440</v>
      </c>
    </row>
    <row r="14" spans="1:10" ht="80.25" customHeight="1" x14ac:dyDescent="0.25">
      <c r="A14" s="204" t="s">
        <v>267</v>
      </c>
      <c r="B14" s="259" t="s">
        <v>420</v>
      </c>
      <c r="C14" s="207" t="s">
        <v>280</v>
      </c>
      <c r="D14" s="268" t="s">
        <v>428</v>
      </c>
      <c r="E14" s="207" t="s">
        <v>236</v>
      </c>
      <c r="F14" s="262" t="s">
        <v>441</v>
      </c>
    </row>
    <row r="15" spans="1:10" ht="51" customHeight="1" x14ac:dyDescent="0.25">
      <c r="A15" s="204" t="s">
        <v>267</v>
      </c>
      <c r="B15" s="260" t="s">
        <v>421</v>
      </c>
      <c r="C15" s="207" t="s">
        <v>269</v>
      </c>
      <c r="D15" s="268" t="s">
        <v>429</v>
      </c>
      <c r="E15" s="207" t="s">
        <v>273</v>
      </c>
      <c r="F15" s="262" t="s">
        <v>442</v>
      </c>
    </row>
    <row r="16" spans="1:10" ht="51" customHeight="1" x14ac:dyDescent="0.25">
      <c r="A16" s="204" t="s">
        <v>266</v>
      </c>
      <c r="B16" s="268" t="s">
        <v>422</v>
      </c>
      <c r="C16" s="207" t="s">
        <v>271</v>
      </c>
      <c r="D16" s="268" t="s">
        <v>430</v>
      </c>
      <c r="E16" s="207"/>
      <c r="F16" s="275"/>
    </row>
    <row r="17" spans="1:6" ht="51" customHeight="1" x14ac:dyDescent="0.25">
      <c r="A17" s="204" t="s">
        <v>265</v>
      </c>
      <c r="B17" s="268" t="s">
        <v>423</v>
      </c>
      <c r="C17" s="207" t="s">
        <v>271</v>
      </c>
      <c r="D17" s="268" t="s">
        <v>431</v>
      </c>
      <c r="E17" s="207"/>
      <c r="F17" s="262"/>
    </row>
    <row r="18" spans="1:6" ht="51" customHeight="1" x14ac:dyDescent="0.25">
      <c r="A18" s="204" t="s">
        <v>292</v>
      </c>
      <c r="B18" s="268" t="s">
        <v>424</v>
      </c>
      <c r="C18" s="207" t="s">
        <v>279</v>
      </c>
      <c r="D18" s="268" t="s">
        <v>432</v>
      </c>
      <c r="E18" s="207"/>
      <c r="F18" s="262"/>
    </row>
    <row r="19" spans="1:6" ht="51" customHeight="1" x14ac:dyDescent="0.25">
      <c r="A19" s="204" t="s">
        <v>292</v>
      </c>
      <c r="B19" s="268" t="s">
        <v>425</v>
      </c>
      <c r="C19" s="207" t="s">
        <v>279</v>
      </c>
      <c r="D19" s="268" t="s">
        <v>433</v>
      </c>
      <c r="E19" s="207"/>
      <c r="F19" s="262"/>
    </row>
    <row r="20" spans="1:6" ht="51" customHeight="1" x14ac:dyDescent="0.25">
      <c r="A20" s="204" t="s">
        <v>262</v>
      </c>
      <c r="B20" s="268"/>
      <c r="C20" s="207" t="s">
        <v>268</v>
      </c>
      <c r="D20" s="202" t="s">
        <v>434</v>
      </c>
      <c r="E20" s="207"/>
      <c r="F20" s="262"/>
    </row>
    <row r="21" spans="1:6" ht="51" customHeight="1" thickBot="1" x14ac:dyDescent="0.3">
      <c r="A21" s="204"/>
      <c r="B21" s="268"/>
      <c r="C21" s="207" t="s">
        <v>270</v>
      </c>
      <c r="D21" s="202" t="s">
        <v>435</v>
      </c>
      <c r="E21" s="207"/>
      <c r="F21" s="262"/>
    </row>
    <row r="22" spans="1:6" ht="51" customHeight="1" x14ac:dyDescent="0.25">
      <c r="A22" s="204"/>
      <c r="B22" s="268"/>
      <c r="C22" s="207" t="s">
        <v>280</v>
      </c>
      <c r="D22" s="261" t="s">
        <v>436</v>
      </c>
      <c r="E22" s="207"/>
      <c r="F22" s="262"/>
    </row>
    <row r="23" spans="1:6" ht="51" customHeight="1" x14ac:dyDescent="0.25">
      <c r="A23" s="204"/>
      <c r="B23" s="268"/>
      <c r="C23" s="207" t="s">
        <v>280</v>
      </c>
      <c r="D23" s="202" t="s">
        <v>437</v>
      </c>
      <c r="E23" s="207"/>
      <c r="F23" s="262"/>
    </row>
    <row r="24" spans="1:6" ht="51" customHeight="1" x14ac:dyDescent="0.25">
      <c r="A24" s="204"/>
      <c r="B24" s="268"/>
      <c r="C24" s="207" t="s">
        <v>269</v>
      </c>
      <c r="D24" s="273" t="s">
        <v>438</v>
      </c>
      <c r="E24" s="207"/>
      <c r="F24" s="262"/>
    </row>
    <row r="25" spans="1:6" ht="51" customHeight="1" x14ac:dyDescent="0.25">
      <c r="A25" s="204"/>
      <c r="B25" s="268"/>
      <c r="C25" s="207"/>
      <c r="D25" s="202"/>
      <c r="E25" s="207"/>
      <c r="F25" s="262"/>
    </row>
    <row r="26" spans="1:6" ht="51" customHeight="1" thickBot="1" x14ac:dyDescent="0.3">
      <c r="A26" s="205"/>
      <c r="B26" s="269"/>
      <c r="C26" s="208"/>
      <c r="D26" s="203"/>
      <c r="E26" s="208"/>
      <c r="F26" s="276"/>
    </row>
    <row r="27" spans="1:6" ht="51" customHeight="1" x14ac:dyDescent="0.25">
      <c r="A27" s="193"/>
      <c r="B27" s="138"/>
      <c r="C27" s="193"/>
      <c r="D27" s="194"/>
      <c r="E27" s="193"/>
      <c r="F27" s="277"/>
    </row>
    <row r="28" spans="1:6" ht="51" customHeight="1" x14ac:dyDescent="0.25">
      <c r="A28" s="193"/>
      <c r="B28" s="138"/>
      <c r="C28" s="193"/>
      <c r="D28" s="194"/>
      <c r="E28" s="193"/>
      <c r="F28" s="194"/>
    </row>
    <row r="29" spans="1:6" ht="51" customHeight="1" x14ac:dyDescent="0.25">
      <c r="A29" s="193"/>
      <c r="B29" s="138"/>
      <c r="C29" s="193"/>
      <c r="D29" s="194"/>
      <c r="E29" s="193"/>
      <c r="F29" s="138"/>
    </row>
    <row r="30" spans="1:6" ht="51" customHeight="1" x14ac:dyDescent="0.25">
      <c r="A30" s="193"/>
      <c r="B30" s="138"/>
      <c r="C30" s="193"/>
      <c r="D30" s="194"/>
      <c r="E30" s="193"/>
      <c r="F30" s="138"/>
    </row>
    <row r="31" spans="1:6" ht="51" customHeight="1" x14ac:dyDescent="0.25">
      <c r="A31" s="193"/>
      <c r="B31" s="194"/>
      <c r="C31" s="193"/>
      <c r="D31" s="194"/>
      <c r="E31" s="193"/>
      <c r="F31" s="194"/>
    </row>
    <row r="32" spans="1:6" ht="51" customHeight="1" x14ac:dyDescent="0.25">
      <c r="A32" s="193"/>
      <c r="B32" s="194"/>
      <c r="C32" s="193"/>
      <c r="D32" s="194"/>
      <c r="E32" s="193"/>
      <c r="F32" s="194"/>
    </row>
    <row r="33" spans="1:6" ht="51" customHeight="1" x14ac:dyDescent="0.25">
      <c r="A33" s="193"/>
      <c r="B33" s="195"/>
      <c r="C33" s="193"/>
      <c r="D33" s="196"/>
      <c r="E33" s="193"/>
      <c r="F33" s="195"/>
    </row>
    <row r="34" spans="1:6" ht="51" customHeight="1" x14ac:dyDescent="0.25">
      <c r="A34" s="193"/>
      <c r="B34" s="195"/>
      <c r="C34" s="193"/>
      <c r="D34" s="196"/>
      <c r="E34" s="193"/>
      <c r="F34" s="197"/>
    </row>
    <row r="35" spans="1:6" ht="51" customHeight="1" x14ac:dyDescent="0.25">
      <c r="A35" s="193"/>
      <c r="B35" s="197"/>
      <c r="C35" s="193"/>
      <c r="D35" s="198"/>
      <c r="E35" s="193"/>
      <c r="F35" s="197"/>
    </row>
    <row r="36" spans="1:6" ht="51" customHeight="1" x14ac:dyDescent="0.25">
      <c r="A36" s="193"/>
      <c r="B36" s="197"/>
      <c r="C36" s="193"/>
      <c r="D36" s="197"/>
      <c r="E36" s="193"/>
      <c r="F36" s="197"/>
    </row>
    <row r="37" spans="1:6" ht="51" customHeight="1" x14ac:dyDescent="0.25">
      <c r="A37" s="193"/>
      <c r="B37" s="197"/>
      <c r="C37" s="193"/>
      <c r="D37" s="197"/>
      <c r="E37" s="193"/>
      <c r="F37" s="197"/>
    </row>
    <row r="38" spans="1:6" ht="51" customHeight="1" x14ac:dyDescent="0.25">
      <c r="A38" s="193"/>
      <c r="B38" s="197"/>
      <c r="C38" s="193"/>
      <c r="D38" s="197"/>
      <c r="E38" s="193"/>
      <c r="F38" s="197"/>
    </row>
    <row r="39" spans="1:6" ht="51" customHeight="1" x14ac:dyDescent="0.25">
      <c r="A39" s="193"/>
      <c r="B39" s="197"/>
      <c r="C39" s="193"/>
      <c r="D39" s="197"/>
      <c r="E39" s="193"/>
      <c r="F39" s="197"/>
    </row>
    <row r="40" spans="1:6" ht="51" customHeight="1" x14ac:dyDescent="0.25">
      <c r="A40" s="193"/>
      <c r="B40" s="195"/>
      <c r="C40" s="193"/>
      <c r="D40" s="196"/>
      <c r="E40" s="193"/>
      <c r="F40" s="195"/>
    </row>
    <row r="41" spans="1:6" ht="51" customHeight="1" x14ac:dyDescent="0.25">
      <c r="A41" s="193"/>
      <c r="B41" s="195"/>
      <c r="C41" s="193"/>
      <c r="D41" s="196"/>
      <c r="E41" s="193"/>
      <c r="F41" s="197"/>
    </row>
    <row r="42" spans="1:6" ht="51" customHeight="1" x14ac:dyDescent="0.25">
      <c r="A42" s="193"/>
      <c r="B42" s="197"/>
      <c r="C42" s="193"/>
      <c r="D42" s="198"/>
      <c r="E42" s="193"/>
      <c r="F42" s="197"/>
    </row>
    <row r="43" spans="1:6" ht="51" customHeight="1" x14ac:dyDescent="0.25">
      <c r="A43" s="193"/>
      <c r="B43" s="197"/>
      <c r="C43" s="193"/>
      <c r="D43" s="197"/>
      <c r="E43" s="193"/>
      <c r="F43" s="197"/>
    </row>
    <row r="44" spans="1:6" ht="56.25" customHeight="1" x14ac:dyDescent="0.25">
      <c r="A44" s="193"/>
      <c r="B44" s="197"/>
      <c r="C44" s="193"/>
      <c r="D44" s="197"/>
      <c r="E44" s="193"/>
      <c r="F44" s="197"/>
    </row>
    <row r="45" spans="1:6" ht="59.25" customHeight="1" x14ac:dyDescent="0.25">
      <c r="A45" s="193"/>
      <c r="B45" s="197"/>
      <c r="C45" s="193"/>
      <c r="D45" s="197"/>
      <c r="E45" s="193"/>
      <c r="F45" s="197"/>
    </row>
    <row r="46" spans="1:6" ht="55.5" customHeight="1" x14ac:dyDescent="0.25">
      <c r="A46" s="193"/>
      <c r="B46" s="197"/>
      <c r="C46" s="193"/>
      <c r="D46" s="197"/>
      <c r="E46" s="193"/>
      <c r="F46" s="197"/>
    </row>
    <row r="47" spans="1:6" ht="55.5" customHeight="1" x14ac:dyDescent="0.25">
      <c r="A47" s="193"/>
      <c r="B47" s="195"/>
      <c r="C47" s="193"/>
      <c r="D47" s="196"/>
      <c r="E47" s="193"/>
      <c r="F47" s="195"/>
    </row>
    <row r="48" spans="1:6" ht="56.25" customHeight="1" x14ac:dyDescent="0.25">
      <c r="A48" s="193"/>
      <c r="B48" s="195"/>
      <c r="C48" s="193"/>
      <c r="D48" s="196"/>
      <c r="E48" s="193"/>
      <c r="F48" s="197"/>
    </row>
    <row r="49" spans="1:6" ht="54" customHeight="1" x14ac:dyDescent="0.25">
      <c r="A49" s="193"/>
      <c r="B49" s="197"/>
      <c r="C49" s="193"/>
      <c r="D49" s="198"/>
      <c r="E49" s="193"/>
      <c r="F49" s="197"/>
    </row>
    <row r="50" spans="1:6" ht="56.25" customHeight="1" x14ac:dyDescent="0.25">
      <c r="A50" s="193"/>
      <c r="B50" s="197"/>
      <c r="C50" s="193"/>
      <c r="D50" s="197"/>
      <c r="E50" s="193"/>
      <c r="F50" s="197"/>
    </row>
    <row r="51" spans="1:6" ht="59.25" customHeight="1" x14ac:dyDescent="0.25">
      <c r="A51" s="193"/>
      <c r="B51" s="197"/>
      <c r="C51" s="193"/>
      <c r="D51" s="197"/>
      <c r="E51" s="193"/>
      <c r="F51" s="197"/>
    </row>
    <row r="52" spans="1:6" ht="54.75" customHeight="1" x14ac:dyDescent="0.25">
      <c r="A52" s="193"/>
      <c r="B52" s="197"/>
      <c r="C52" s="193"/>
      <c r="D52" s="197"/>
      <c r="E52" s="193"/>
      <c r="F52" s="197"/>
    </row>
    <row r="53" spans="1:6" ht="55.5" customHeight="1" x14ac:dyDescent="0.25">
      <c r="A53" s="193"/>
      <c r="B53" s="197"/>
      <c r="C53" s="193"/>
      <c r="D53" s="197"/>
      <c r="E53" s="193"/>
      <c r="F53" s="197"/>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zoomScale="48" zoomScaleNormal="48" workbookViewId="0">
      <selection activeCell="Z20" sqref="Z20"/>
    </sheetView>
  </sheetViews>
  <sheetFormatPr baseColWidth="10" defaultColWidth="11.44140625" defaultRowHeight="13.8" x14ac:dyDescent="0.25"/>
  <cols>
    <col min="1" max="1" width="14.5546875" style="1" customWidth="1"/>
    <col min="2" max="2" width="15" style="1" customWidth="1"/>
    <col min="3" max="7" width="13.77734375" style="1" customWidth="1"/>
    <col min="8" max="8" width="3.77734375" style="1" customWidth="1"/>
    <col min="9" max="10" width="11.44140625" style="1"/>
    <col min="11" max="11" width="17.77734375" style="1" customWidth="1"/>
    <col min="12" max="43" width="11.44140625" style="1"/>
    <col min="44" max="44" width="14.21875" style="1" customWidth="1"/>
    <col min="45" max="16384" width="11.44140625" style="1"/>
  </cols>
  <sheetData>
    <row r="1" spans="1:11" s="25" customFormat="1" ht="15" customHeight="1" x14ac:dyDescent="0.25">
      <c r="A1" s="569"/>
      <c r="B1" s="447"/>
      <c r="C1" s="447" t="s">
        <v>412</v>
      </c>
      <c r="D1" s="447"/>
      <c r="E1" s="447"/>
      <c r="F1" s="447"/>
      <c r="G1" s="571" t="s">
        <v>378</v>
      </c>
      <c r="H1" s="571"/>
      <c r="I1" s="571"/>
      <c r="J1" s="865"/>
      <c r="K1" s="372"/>
    </row>
    <row r="2" spans="1:11" s="25" customFormat="1" ht="15" customHeight="1" x14ac:dyDescent="0.25">
      <c r="A2" s="570"/>
      <c r="B2" s="448"/>
      <c r="C2" s="448"/>
      <c r="D2" s="448"/>
      <c r="E2" s="448"/>
      <c r="F2" s="448"/>
      <c r="G2" s="572" t="s">
        <v>368</v>
      </c>
      <c r="H2" s="572"/>
      <c r="I2" s="572"/>
      <c r="J2" s="866"/>
      <c r="K2" s="373"/>
    </row>
    <row r="3" spans="1:11" s="25" customFormat="1" ht="20.25" customHeight="1" x14ac:dyDescent="0.25">
      <c r="A3" s="570"/>
      <c r="B3" s="448"/>
      <c r="C3" s="448" t="s">
        <v>367</v>
      </c>
      <c r="D3" s="448"/>
      <c r="E3" s="448"/>
      <c r="F3" s="448"/>
      <c r="G3" s="572" t="s">
        <v>379</v>
      </c>
      <c r="H3" s="572"/>
      <c r="I3" s="572"/>
      <c r="J3" s="866"/>
      <c r="K3" s="373"/>
    </row>
    <row r="4" spans="1:11" s="25" customFormat="1" ht="15.75" customHeight="1" x14ac:dyDescent="0.25">
      <c r="A4" s="570"/>
      <c r="B4" s="448"/>
      <c r="C4" s="448"/>
      <c r="D4" s="448"/>
      <c r="E4" s="448"/>
      <c r="F4" s="448"/>
      <c r="G4" s="572" t="s">
        <v>380</v>
      </c>
      <c r="H4" s="572"/>
      <c r="I4" s="572"/>
      <c r="J4" s="866"/>
      <c r="K4" s="373"/>
    </row>
    <row r="5" spans="1:11" ht="15.75" customHeight="1" x14ac:dyDescent="0.25">
      <c r="A5" s="435"/>
      <c r="B5" s="436"/>
      <c r="C5" s="436"/>
      <c r="D5" s="436"/>
      <c r="E5" s="436"/>
      <c r="F5" s="436"/>
      <c r="G5" s="436"/>
      <c r="H5" s="436"/>
      <c r="I5" s="436"/>
      <c r="J5" s="436"/>
      <c r="K5" s="437"/>
    </row>
    <row r="6" spans="1:11" x14ac:dyDescent="0.25">
      <c r="A6" s="873" t="s">
        <v>101</v>
      </c>
      <c r="B6" s="874"/>
      <c r="C6" s="874"/>
      <c r="D6" s="874"/>
      <c r="E6" s="874"/>
      <c r="F6" s="874"/>
      <c r="G6" s="874"/>
      <c r="H6" s="874"/>
      <c r="I6" s="874"/>
      <c r="J6" s="874"/>
      <c r="K6" s="875"/>
    </row>
    <row r="7" spans="1:11" ht="11.25" customHeight="1" x14ac:dyDescent="0.25">
      <c r="A7" s="873"/>
      <c r="B7" s="874"/>
      <c r="C7" s="874"/>
      <c r="D7" s="874"/>
      <c r="E7" s="874"/>
      <c r="F7" s="874"/>
      <c r="G7" s="874"/>
      <c r="H7" s="874"/>
      <c r="I7" s="874"/>
      <c r="J7" s="874"/>
      <c r="K7" s="875"/>
    </row>
    <row r="8" spans="1:11" ht="24" customHeight="1" x14ac:dyDescent="0.25">
      <c r="A8" s="869" t="str">
        <f>CONTEXTO!A8</f>
        <v xml:space="preserve">PROCESO: Gestión de Hacienda Pública </v>
      </c>
      <c r="B8" s="439"/>
      <c r="C8" s="439"/>
      <c r="D8" s="439"/>
      <c r="E8" s="439"/>
      <c r="F8" s="439"/>
      <c r="G8" s="439"/>
      <c r="H8" s="439"/>
      <c r="I8" s="439"/>
      <c r="J8" s="439"/>
      <c r="K8" s="440"/>
    </row>
    <row r="9" spans="1:11" ht="56.25" customHeight="1" thickBot="1" x14ac:dyDescent="0.3">
      <c r="A9" s="87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871"/>
      <c r="C9" s="871"/>
      <c r="D9" s="871"/>
      <c r="E9" s="871"/>
      <c r="F9" s="871"/>
      <c r="G9" s="871"/>
      <c r="H9" s="871"/>
      <c r="I9" s="871"/>
      <c r="J9" s="871"/>
      <c r="K9" s="872"/>
    </row>
    <row r="10" spans="1:11" ht="19.5" customHeight="1" thickBot="1" x14ac:dyDescent="0.3">
      <c r="A10" s="867"/>
      <c r="B10" s="868"/>
      <c r="C10" s="868"/>
      <c r="D10" s="868"/>
      <c r="E10" s="868"/>
      <c r="F10" s="868"/>
      <c r="G10" s="868"/>
      <c r="H10" s="868"/>
      <c r="I10" s="868"/>
      <c r="J10" s="868"/>
      <c r="K10" s="868"/>
    </row>
    <row r="11" spans="1:11" ht="29.25" customHeight="1" thickBot="1" x14ac:dyDescent="0.3">
      <c r="A11" s="141" t="s">
        <v>102</v>
      </c>
      <c r="B11" s="809" t="str">
        <f>DESCRIPCION!A10</f>
        <v>Posibilidad de recibir o solicitar cualquier dadiva para modificar y/o alterar los datos existentes en los distintos sistemas de información</v>
      </c>
      <c r="C11" s="810"/>
      <c r="D11" s="810"/>
      <c r="E11" s="810"/>
      <c r="F11" s="810"/>
      <c r="G11" s="810"/>
      <c r="H11" s="810"/>
      <c r="I11" s="811"/>
      <c r="J11" s="142" t="s">
        <v>332</v>
      </c>
      <c r="K11" s="145" t="str">
        <f>IF(J17="x","EXTREMA",IF(J19="x","ALTA",IF(J21="x","MODERADA",IF(J23="x","BAJA",""))))</f>
        <v>ALTA</v>
      </c>
    </row>
    <row r="12" spans="1:11" ht="16.5" customHeight="1" thickBot="1" x14ac:dyDescent="0.3">
      <c r="A12" s="818" t="s">
        <v>104</v>
      </c>
      <c r="B12" s="819"/>
      <c r="C12" s="819"/>
      <c r="D12" s="820" t="str">
        <f>PROBABILIDAD!T11</f>
        <v>Casi Seguro</v>
      </c>
      <c r="E12" s="821"/>
      <c r="F12" s="818" t="s">
        <v>333</v>
      </c>
      <c r="G12" s="819"/>
      <c r="H12" s="819"/>
      <c r="I12" s="822"/>
      <c r="J12" s="823" t="s">
        <v>117</v>
      </c>
      <c r="K12" s="824"/>
    </row>
    <row r="13" spans="1:11" x14ac:dyDescent="0.25">
      <c r="A13" s="172"/>
      <c r="B13" s="153"/>
      <c r="C13" s="153"/>
      <c r="D13" s="153"/>
      <c r="E13" s="153"/>
      <c r="F13" s="153"/>
      <c r="G13" s="153"/>
      <c r="H13" s="153"/>
      <c r="I13" s="153"/>
      <c r="J13" s="168"/>
      <c r="K13" s="169"/>
    </row>
    <row r="14" spans="1:11" x14ac:dyDescent="0.25">
      <c r="A14" s="172"/>
      <c r="B14" s="153"/>
      <c r="C14" s="173"/>
      <c r="D14" s="153"/>
      <c r="E14" s="153"/>
      <c r="F14" s="153"/>
      <c r="G14" s="153"/>
      <c r="H14" s="153"/>
      <c r="I14" s="153"/>
      <c r="J14" s="168"/>
      <c r="K14" s="169"/>
    </row>
    <row r="15" spans="1:11" ht="30" customHeight="1" x14ac:dyDescent="0.25">
      <c r="A15" s="804" t="s">
        <v>104</v>
      </c>
      <c r="B15" s="153">
        <v>5</v>
      </c>
      <c r="C15" s="805"/>
      <c r="D15" s="784"/>
      <c r="E15" s="785"/>
      <c r="F15" s="785"/>
      <c r="G15" s="785"/>
      <c r="H15" s="153"/>
      <c r="I15" s="153"/>
      <c r="J15" s="799" t="s">
        <v>103</v>
      </c>
      <c r="K15" s="800"/>
    </row>
    <row r="16" spans="1:11" ht="30" customHeight="1" x14ac:dyDescent="0.25">
      <c r="A16" s="804"/>
      <c r="B16" s="153" t="s">
        <v>106</v>
      </c>
      <c r="C16" s="806"/>
      <c r="D16" s="784"/>
      <c r="E16" s="785"/>
      <c r="F16" s="785"/>
      <c r="G16" s="785"/>
      <c r="H16" s="153"/>
      <c r="I16" s="153"/>
      <c r="J16" s="155"/>
      <c r="K16" s="156"/>
    </row>
    <row r="17" spans="1:11" ht="30" customHeight="1" x14ac:dyDescent="0.25">
      <c r="A17" s="804"/>
      <c r="B17" s="153">
        <v>4</v>
      </c>
      <c r="C17" s="807"/>
      <c r="D17" s="784" t="s">
        <v>120</v>
      </c>
      <c r="E17" s="784"/>
      <c r="F17" s="797"/>
      <c r="G17" s="785"/>
      <c r="H17" s="153"/>
      <c r="I17" s="153"/>
      <c r="J17" s="159" t="str">
        <f xml:space="preserve"> IF(OR(E15="X",F15="X",G15="x",F17="x",G17="X",F19="X",G19="X",G21="X" ),"x","")</f>
        <v/>
      </c>
      <c r="K17" s="156" t="s">
        <v>105</v>
      </c>
    </row>
    <row r="18" spans="1:11" ht="30" customHeight="1" x14ac:dyDescent="0.25">
      <c r="A18" s="804"/>
      <c r="B18" s="153" t="s">
        <v>108</v>
      </c>
      <c r="C18" s="808"/>
      <c r="D18" s="784"/>
      <c r="E18" s="784"/>
      <c r="F18" s="797"/>
      <c r="G18" s="785"/>
      <c r="H18" s="153"/>
      <c r="I18" s="153"/>
      <c r="J18" s="160"/>
      <c r="K18" s="156"/>
    </row>
    <row r="19" spans="1:11" ht="30" customHeight="1" x14ac:dyDescent="0.25">
      <c r="A19" s="804"/>
      <c r="B19" s="153">
        <v>3</v>
      </c>
      <c r="C19" s="787"/>
      <c r="D19" s="782"/>
      <c r="E19" s="783"/>
      <c r="F19" s="797"/>
      <c r="G19" s="785"/>
      <c r="H19" s="153"/>
      <c r="I19" s="153"/>
      <c r="J19" s="161" t="str">
        <f xml:space="preserve"> IF(OR(C15="X",D15="X",D17="x",E17="x",E19="X",F21="X",F23="X",G23="X" ),"x","")</f>
        <v>x</v>
      </c>
      <c r="K19" s="156" t="s">
        <v>107</v>
      </c>
    </row>
    <row r="20" spans="1:11" ht="30" customHeight="1" x14ac:dyDescent="0.25">
      <c r="A20" s="804"/>
      <c r="B20" s="153" t="s">
        <v>110</v>
      </c>
      <c r="C20" s="798"/>
      <c r="D20" s="782"/>
      <c r="E20" s="784"/>
      <c r="F20" s="797"/>
      <c r="G20" s="785"/>
      <c r="H20" s="153"/>
      <c r="I20" s="153"/>
      <c r="J20" s="162"/>
      <c r="K20" s="156"/>
    </row>
    <row r="21" spans="1:11" ht="30" customHeight="1" x14ac:dyDescent="0.25">
      <c r="A21" s="804"/>
      <c r="B21" s="153">
        <v>2</v>
      </c>
      <c r="C21" s="787"/>
      <c r="D21" s="780"/>
      <c r="E21" s="781"/>
      <c r="F21" s="783"/>
      <c r="G21" s="785"/>
      <c r="H21" s="153"/>
      <c r="I21" s="153"/>
      <c r="J21" s="163" t="str">
        <f xml:space="preserve"> IF(OR(C17="X",D19="X",E21="x",E23="x" ),"x","")</f>
        <v/>
      </c>
      <c r="K21" s="156" t="s">
        <v>109</v>
      </c>
    </row>
    <row r="22" spans="1:11" ht="30" customHeight="1" x14ac:dyDescent="0.25">
      <c r="A22" s="804"/>
      <c r="B22" s="153" t="s">
        <v>229</v>
      </c>
      <c r="C22" s="798"/>
      <c r="D22" s="780"/>
      <c r="E22" s="782"/>
      <c r="F22" s="784"/>
      <c r="G22" s="785"/>
      <c r="H22" s="153"/>
      <c r="I22" s="153"/>
      <c r="J22" s="162"/>
      <c r="K22" s="156"/>
    </row>
    <row r="23" spans="1:11" ht="30" customHeight="1" x14ac:dyDescent="0.25">
      <c r="A23" s="804"/>
      <c r="B23" s="153">
        <v>1</v>
      </c>
      <c r="C23" s="787"/>
      <c r="D23" s="789"/>
      <c r="E23" s="791"/>
      <c r="F23" s="793"/>
      <c r="G23" s="795"/>
      <c r="H23" s="153"/>
      <c r="I23" s="153"/>
      <c r="J23" s="164" t="str">
        <f xml:space="preserve"> IF(OR(C19="X",C21="X",C23="x",D21="x",D23="x" ),"x","")</f>
        <v/>
      </c>
      <c r="K23" s="156" t="s">
        <v>111</v>
      </c>
    </row>
    <row r="24" spans="1:11" ht="30" customHeight="1" x14ac:dyDescent="0.25">
      <c r="A24" s="804"/>
      <c r="B24" s="153" t="s">
        <v>112</v>
      </c>
      <c r="C24" s="788"/>
      <c r="D24" s="790"/>
      <c r="E24" s="792"/>
      <c r="F24" s="794"/>
      <c r="G24" s="796"/>
      <c r="H24" s="153"/>
      <c r="I24" s="153"/>
      <c r="J24" s="143"/>
      <c r="K24" s="144"/>
    </row>
    <row r="25" spans="1:11" x14ac:dyDescent="0.25">
      <c r="A25" s="172"/>
      <c r="B25" s="153"/>
      <c r="C25" s="153">
        <v>1</v>
      </c>
      <c r="D25" s="153">
        <v>2</v>
      </c>
      <c r="E25" s="153">
        <v>3</v>
      </c>
      <c r="F25" s="153">
        <v>4</v>
      </c>
      <c r="G25" s="153">
        <v>5</v>
      </c>
      <c r="H25" s="153"/>
      <c r="I25" s="153"/>
      <c r="J25" s="877"/>
      <c r="K25" s="878"/>
    </row>
    <row r="26" spans="1:11" x14ac:dyDescent="0.25">
      <c r="A26" s="172"/>
      <c r="B26" s="153"/>
      <c r="C26" s="153" t="s">
        <v>113</v>
      </c>
      <c r="D26" s="153" t="s">
        <v>114</v>
      </c>
      <c r="E26" s="153" t="s">
        <v>115</v>
      </c>
      <c r="F26" s="153" t="s">
        <v>116</v>
      </c>
      <c r="G26" s="153" t="s">
        <v>117</v>
      </c>
      <c r="H26" s="153"/>
      <c r="I26" s="153"/>
      <c r="J26" s="153"/>
      <c r="K26" s="169"/>
    </row>
    <row r="27" spans="1:11" x14ac:dyDescent="0.25">
      <c r="A27" s="172"/>
      <c r="B27" s="153"/>
      <c r="C27" s="786" t="s">
        <v>118</v>
      </c>
      <c r="D27" s="786"/>
      <c r="E27" s="786"/>
      <c r="F27" s="786"/>
      <c r="G27" s="786"/>
      <c r="H27" s="153"/>
      <c r="I27" s="153"/>
      <c r="J27" s="153"/>
      <c r="K27" s="169"/>
    </row>
    <row r="28" spans="1:11" x14ac:dyDescent="0.25">
      <c r="A28" s="172"/>
      <c r="B28" s="153"/>
      <c r="C28" s="786"/>
      <c r="D28" s="786"/>
      <c r="E28" s="786"/>
      <c r="F28" s="786"/>
      <c r="G28" s="786"/>
      <c r="H28" s="153"/>
      <c r="I28" s="153"/>
      <c r="J28" s="153"/>
      <c r="K28" s="169"/>
    </row>
    <row r="29" spans="1:11" ht="15.75" customHeight="1" thickBot="1" x14ac:dyDescent="0.3">
      <c r="A29" s="174"/>
      <c r="B29" s="175"/>
      <c r="C29" s="175"/>
      <c r="D29" s="175"/>
      <c r="E29" s="175"/>
      <c r="F29" s="175"/>
      <c r="G29" s="175"/>
      <c r="H29" s="175"/>
      <c r="I29" s="175"/>
      <c r="J29" s="175"/>
      <c r="K29" s="176"/>
    </row>
    <row r="30" spans="1:11" ht="14.4" thickBot="1" x14ac:dyDescent="0.3"/>
    <row r="31" spans="1:11" ht="28.5" customHeight="1" thickBot="1" x14ac:dyDescent="0.3">
      <c r="A31" s="97" t="s">
        <v>102</v>
      </c>
      <c r="B31" s="876" t="str">
        <f>DESCRIPCION!A13</f>
        <v>Posibilidad de recibir o solicitar cualquier dadiva para omitir requisitos en el desarrollo de los trámites y servicios del proceso de gestión de Hacienda Pública</v>
      </c>
      <c r="C31" s="810"/>
      <c r="D31" s="810"/>
      <c r="E31" s="810"/>
      <c r="F31" s="810"/>
      <c r="G31" s="810"/>
      <c r="H31" s="810"/>
      <c r="I31" s="811"/>
      <c r="J31" s="142" t="s">
        <v>332</v>
      </c>
      <c r="K31" s="140" t="str">
        <f>IF(J37="x","EXTREMA",IF(J39="x","ALTA",IF(J41="x","MODERADA",IF(J43="x","BAJA",""))))</f>
        <v>ALTA</v>
      </c>
    </row>
    <row r="32" spans="1:11" ht="16.2" thickBot="1" x14ac:dyDescent="0.3">
      <c r="A32" s="818" t="s">
        <v>104</v>
      </c>
      <c r="B32" s="819"/>
      <c r="C32" s="819"/>
      <c r="D32" s="820" t="str">
        <f>PROBABILIDAD!T12</f>
        <v>Casi Seguro</v>
      </c>
      <c r="E32" s="821"/>
      <c r="F32" s="818" t="s">
        <v>333</v>
      </c>
      <c r="G32" s="819"/>
      <c r="H32" s="819"/>
      <c r="I32" s="822"/>
      <c r="J32" s="823" t="s">
        <v>116</v>
      </c>
      <c r="K32" s="824"/>
    </row>
    <row r="33" spans="1:11" ht="14.4" x14ac:dyDescent="0.25">
      <c r="A33" s="167"/>
      <c r="B33" s="166"/>
      <c r="C33" s="166"/>
      <c r="D33" s="166"/>
      <c r="E33" s="166"/>
      <c r="F33" s="166"/>
      <c r="G33" s="166"/>
      <c r="H33" s="166"/>
      <c r="I33" s="166"/>
      <c r="J33" s="168"/>
      <c r="K33" s="169"/>
    </row>
    <row r="34" spans="1:11" ht="15" thickBot="1" x14ac:dyDescent="0.3">
      <c r="A34" s="167"/>
      <c r="B34" s="165"/>
      <c r="C34" s="166"/>
      <c r="D34" s="166"/>
      <c r="E34" s="166"/>
      <c r="F34" s="166"/>
      <c r="G34" s="166"/>
      <c r="H34" s="166"/>
      <c r="I34" s="166"/>
      <c r="J34" s="168"/>
      <c r="K34" s="169"/>
    </row>
    <row r="35" spans="1:11" ht="30.75" customHeight="1" thickBot="1" x14ac:dyDescent="0.3">
      <c r="A35" s="849" t="s">
        <v>104</v>
      </c>
      <c r="B35" s="165">
        <v>5</v>
      </c>
      <c r="C35" s="850"/>
      <c r="D35" s="851"/>
      <c r="E35" s="845"/>
      <c r="F35" s="845"/>
      <c r="G35" s="845"/>
      <c r="H35" s="166"/>
      <c r="I35" s="166"/>
      <c r="J35" s="847" t="s">
        <v>103</v>
      </c>
      <c r="K35" s="848"/>
    </row>
    <row r="36" spans="1:11" ht="21" customHeight="1" thickBot="1" x14ac:dyDescent="0.3">
      <c r="A36" s="849"/>
      <c r="B36" s="165" t="s">
        <v>106</v>
      </c>
      <c r="C36" s="850"/>
      <c r="D36" s="851"/>
      <c r="E36" s="845"/>
      <c r="F36" s="845"/>
      <c r="G36" s="845"/>
      <c r="H36" s="166"/>
      <c r="I36" s="166"/>
      <c r="J36" s="170"/>
      <c r="K36" s="20"/>
    </row>
    <row r="37" spans="1:11" ht="34.5" customHeight="1" thickBot="1" x14ac:dyDescent="0.3">
      <c r="A37" s="849"/>
      <c r="B37" s="165">
        <v>4</v>
      </c>
      <c r="C37" s="852"/>
      <c r="D37" s="851" t="s">
        <v>120</v>
      </c>
      <c r="E37" s="851"/>
      <c r="F37" s="853"/>
      <c r="G37" s="845"/>
      <c r="H37" s="166"/>
      <c r="I37" s="166"/>
      <c r="J37" s="180" t="str">
        <f xml:space="preserve"> IF(OR(E35="X",F35="X",G35="x",F37="x",G37="X",F39="X",G39="X",G41="X" ),"x","")</f>
        <v/>
      </c>
      <c r="K37" s="20" t="s">
        <v>105</v>
      </c>
    </row>
    <row r="38" spans="1:11" ht="29.4" thickBot="1" x14ac:dyDescent="0.3">
      <c r="A38" s="849"/>
      <c r="B38" s="165" t="s">
        <v>108</v>
      </c>
      <c r="C38" s="852"/>
      <c r="D38" s="851"/>
      <c r="E38" s="851"/>
      <c r="F38" s="854"/>
      <c r="G38" s="845"/>
      <c r="H38" s="166"/>
      <c r="I38" s="166"/>
      <c r="J38" s="181"/>
      <c r="K38" s="20"/>
    </row>
    <row r="39" spans="1:11" ht="35.25" customHeight="1" thickBot="1" x14ac:dyDescent="0.3">
      <c r="A39" s="849"/>
      <c r="B39" s="165">
        <v>3</v>
      </c>
      <c r="C39" s="855"/>
      <c r="D39" s="842"/>
      <c r="E39" s="856"/>
      <c r="F39" s="853"/>
      <c r="G39" s="845"/>
      <c r="H39" s="166"/>
      <c r="I39" s="166"/>
      <c r="J39" s="182" t="str">
        <f xml:space="preserve"> IF(OR(C35="X",D35="X",D37="x",E37="x",E39="X",F41="X",F43="X",G43="X" ),"x","")</f>
        <v>x</v>
      </c>
      <c r="K39" s="20" t="s">
        <v>107</v>
      </c>
    </row>
    <row r="40" spans="1:11" ht="29.4" thickBot="1" x14ac:dyDescent="0.3">
      <c r="A40" s="849"/>
      <c r="B40" s="165" t="s">
        <v>110</v>
      </c>
      <c r="C40" s="855"/>
      <c r="D40" s="842"/>
      <c r="E40" s="851"/>
      <c r="F40" s="854"/>
      <c r="G40" s="845"/>
      <c r="H40" s="166"/>
      <c r="I40" s="166"/>
      <c r="J40" s="183"/>
      <c r="K40" s="20"/>
    </row>
    <row r="41" spans="1:11" ht="36" customHeight="1" thickBot="1" x14ac:dyDescent="0.3">
      <c r="A41" s="849"/>
      <c r="B41" s="165">
        <v>2</v>
      </c>
      <c r="C41" s="855"/>
      <c r="D41" s="858"/>
      <c r="E41" s="841"/>
      <c r="F41" s="843"/>
      <c r="G41" s="845"/>
      <c r="H41" s="166"/>
      <c r="I41" s="166"/>
      <c r="J41" s="184" t="str">
        <f xml:space="preserve"> IF(OR(C37="X",D39="X",E41="x",E43="x" ),"x","")</f>
        <v/>
      </c>
      <c r="K41" s="20" t="s">
        <v>109</v>
      </c>
    </row>
    <row r="42" spans="1:11" ht="29.4" thickBot="1" x14ac:dyDescent="0.3">
      <c r="A42" s="849"/>
      <c r="B42" s="165" t="s">
        <v>229</v>
      </c>
      <c r="C42" s="855"/>
      <c r="D42" s="858"/>
      <c r="E42" s="842"/>
      <c r="F42" s="844"/>
      <c r="G42" s="845"/>
      <c r="H42" s="166"/>
      <c r="I42" s="166"/>
      <c r="J42" s="183"/>
      <c r="K42" s="20"/>
    </row>
    <row r="43" spans="1:11" ht="38.25" customHeight="1" thickBot="1" x14ac:dyDescent="0.3">
      <c r="A43" s="849"/>
      <c r="B43" s="165">
        <v>1</v>
      </c>
      <c r="C43" s="855"/>
      <c r="D43" s="858"/>
      <c r="E43" s="862"/>
      <c r="F43" s="863"/>
      <c r="G43" s="851"/>
      <c r="H43" s="166"/>
      <c r="I43" s="166"/>
      <c r="J43" s="185" t="str">
        <f xml:space="preserve"> IF(OR(C39="X",C41="X",D41="x",C43="x",D43="x" ),"x","")</f>
        <v/>
      </c>
      <c r="K43" s="20" t="s">
        <v>111</v>
      </c>
    </row>
    <row r="44" spans="1:11" ht="17.25" customHeight="1" thickBot="1" x14ac:dyDescent="0.3">
      <c r="A44" s="849"/>
      <c r="B44" s="165" t="s">
        <v>112</v>
      </c>
      <c r="C44" s="857"/>
      <c r="D44" s="859"/>
      <c r="E44" s="860"/>
      <c r="F44" s="864"/>
      <c r="G44" s="861"/>
      <c r="H44" s="171"/>
      <c r="I44" s="166"/>
      <c r="J44" s="166"/>
      <c r="K44" s="165"/>
    </row>
    <row r="45" spans="1:11" ht="14.4" x14ac:dyDescent="0.25">
      <c r="A45" s="167"/>
      <c r="B45" s="166"/>
      <c r="C45" s="166">
        <v>1</v>
      </c>
      <c r="D45" s="166">
        <v>2</v>
      </c>
      <c r="E45" s="166">
        <v>3</v>
      </c>
      <c r="F45" s="166">
        <v>4</v>
      </c>
      <c r="G45" s="166">
        <v>5</v>
      </c>
      <c r="H45" s="166"/>
      <c r="I45" s="166"/>
      <c r="J45" s="166"/>
      <c r="K45" s="165"/>
    </row>
    <row r="46" spans="1:11" ht="14.4" x14ac:dyDescent="0.25">
      <c r="A46" s="167"/>
      <c r="B46" s="166"/>
      <c r="C46" s="166" t="s">
        <v>113</v>
      </c>
      <c r="D46" s="166" t="s">
        <v>114</v>
      </c>
      <c r="E46" s="166" t="s">
        <v>115</v>
      </c>
      <c r="F46" s="166" t="s">
        <v>116</v>
      </c>
      <c r="G46" s="166" t="s">
        <v>117</v>
      </c>
      <c r="H46" s="166"/>
      <c r="I46" s="166"/>
      <c r="J46" s="166"/>
      <c r="K46" s="165"/>
    </row>
    <row r="47" spans="1:11" ht="14.4" x14ac:dyDescent="0.25">
      <c r="A47" s="167"/>
      <c r="B47" s="166"/>
      <c r="C47" s="846" t="s">
        <v>118</v>
      </c>
      <c r="D47" s="846"/>
      <c r="E47" s="846"/>
      <c r="F47" s="846"/>
      <c r="G47" s="846"/>
      <c r="H47" s="166"/>
      <c r="I47" s="166"/>
      <c r="J47" s="166"/>
      <c r="K47" s="165"/>
    </row>
    <row r="48" spans="1:11" ht="14.4" x14ac:dyDescent="0.25">
      <c r="A48" s="167"/>
      <c r="B48" s="166"/>
      <c r="C48" s="846"/>
      <c r="D48" s="846"/>
      <c r="E48" s="846"/>
      <c r="F48" s="846"/>
      <c r="G48" s="846"/>
      <c r="H48" s="166"/>
      <c r="I48" s="166"/>
      <c r="J48" s="166"/>
      <c r="K48" s="165"/>
    </row>
    <row r="49" spans="1:11" ht="22.5" customHeight="1" thickBot="1" x14ac:dyDescent="0.35">
      <c r="A49" s="21"/>
      <c r="B49" s="19"/>
      <c r="C49" s="19"/>
      <c r="D49" s="19"/>
      <c r="E49" s="19"/>
      <c r="F49" s="19"/>
      <c r="G49" s="19"/>
      <c r="H49" s="19"/>
      <c r="I49" s="19"/>
      <c r="J49" s="19"/>
      <c r="K49" s="139"/>
    </row>
    <row r="50" spans="1:11" ht="14.4" thickBot="1" x14ac:dyDescent="0.3"/>
    <row r="51" spans="1:11" ht="36.75" customHeight="1" thickBot="1" x14ac:dyDescent="0.3">
      <c r="A51" s="146" t="s">
        <v>102</v>
      </c>
      <c r="B51" s="809" t="str">
        <f>DESCRIPCION!A16</f>
        <v>c</v>
      </c>
      <c r="C51" s="810"/>
      <c r="D51" s="810"/>
      <c r="E51" s="810"/>
      <c r="F51" s="810"/>
      <c r="G51" s="810"/>
      <c r="H51" s="810"/>
      <c r="I51" s="811"/>
      <c r="J51" s="142" t="s">
        <v>332</v>
      </c>
      <c r="K51" s="140" t="str">
        <f>IF(J57="x","EXTREMA",IF(J59="x","ALTA",IF(J61="x","MODERADA",IF(J63="x","BAJA",""))))</f>
        <v/>
      </c>
    </row>
    <row r="52" spans="1:11" ht="16.2" thickBot="1" x14ac:dyDescent="0.3">
      <c r="A52" s="818" t="s">
        <v>104</v>
      </c>
      <c r="B52" s="819"/>
      <c r="C52" s="819"/>
      <c r="D52" s="820" t="str">
        <f>PROBABILIDAD!T13</f>
        <v xml:space="preserve"> </v>
      </c>
      <c r="E52" s="821"/>
      <c r="F52" s="818" t="s">
        <v>333</v>
      </c>
      <c r="G52" s="819"/>
      <c r="H52" s="819"/>
      <c r="I52" s="822"/>
      <c r="J52" s="823"/>
      <c r="K52" s="824"/>
    </row>
    <row r="53" spans="1:11" ht="14.4" x14ac:dyDescent="0.25">
      <c r="A53" s="167"/>
      <c r="B53" s="166"/>
      <c r="C53" s="166"/>
      <c r="D53" s="166"/>
      <c r="E53" s="166"/>
      <c r="F53" s="166"/>
      <c r="G53" s="166"/>
      <c r="H53" s="166"/>
      <c r="I53" s="166"/>
      <c r="J53" s="168"/>
      <c r="K53" s="169"/>
    </row>
    <row r="54" spans="1:11" ht="15" thickBot="1" x14ac:dyDescent="0.3">
      <c r="A54" s="167"/>
      <c r="B54" s="165"/>
      <c r="C54" s="166"/>
      <c r="D54" s="166"/>
      <c r="E54" s="166"/>
      <c r="F54" s="166"/>
      <c r="G54" s="166"/>
      <c r="H54" s="166"/>
      <c r="I54" s="166"/>
      <c r="J54" s="168"/>
      <c r="K54" s="169"/>
    </row>
    <row r="55" spans="1:11" ht="26.25" customHeight="1" thickBot="1" x14ac:dyDescent="0.3">
      <c r="A55" s="849" t="s">
        <v>104</v>
      </c>
      <c r="B55" s="165">
        <v>5</v>
      </c>
      <c r="C55" s="850"/>
      <c r="D55" s="851"/>
      <c r="E55" s="845"/>
      <c r="F55" s="845"/>
      <c r="G55" s="845"/>
      <c r="H55" s="166"/>
      <c r="I55" s="166"/>
      <c r="J55" s="847" t="s">
        <v>103</v>
      </c>
      <c r="K55" s="848"/>
    </row>
    <row r="56" spans="1:11" ht="18.75" customHeight="1" thickBot="1" x14ac:dyDescent="0.3">
      <c r="A56" s="849"/>
      <c r="B56" s="165" t="s">
        <v>106</v>
      </c>
      <c r="C56" s="850"/>
      <c r="D56" s="851"/>
      <c r="E56" s="845"/>
      <c r="F56" s="845"/>
      <c r="G56" s="845"/>
      <c r="H56" s="166"/>
      <c r="I56" s="166"/>
      <c r="J56" s="170"/>
      <c r="K56" s="20"/>
    </row>
    <row r="57" spans="1:11" ht="30.75" customHeight="1" thickBot="1" x14ac:dyDescent="0.3">
      <c r="A57" s="849"/>
      <c r="B57" s="165">
        <v>4</v>
      </c>
      <c r="C57" s="852"/>
      <c r="D57" s="851"/>
      <c r="E57" s="851"/>
      <c r="F57" s="853"/>
      <c r="G57" s="845"/>
      <c r="H57" s="166"/>
      <c r="I57" s="166"/>
      <c r="J57" s="180" t="str">
        <f xml:space="preserve"> IF(OR(E55="X",F55="X",G55="x",F57="x",G57="X",F59="X",G59="X",G61="X" ),"x","")</f>
        <v/>
      </c>
      <c r="K57" s="20" t="s">
        <v>105</v>
      </c>
    </row>
    <row r="58" spans="1:11" ht="29.4" thickBot="1" x14ac:dyDescent="0.3">
      <c r="A58" s="849"/>
      <c r="B58" s="165" t="s">
        <v>108</v>
      </c>
      <c r="C58" s="852"/>
      <c r="D58" s="851"/>
      <c r="E58" s="851"/>
      <c r="F58" s="854"/>
      <c r="G58" s="845"/>
      <c r="H58" s="166"/>
      <c r="I58" s="166"/>
      <c r="J58" s="181"/>
      <c r="K58" s="20"/>
    </row>
    <row r="59" spans="1:11" ht="26.25" customHeight="1" thickBot="1" x14ac:dyDescent="0.3">
      <c r="A59" s="849"/>
      <c r="B59" s="165">
        <v>3</v>
      </c>
      <c r="C59" s="855"/>
      <c r="D59" s="842"/>
      <c r="E59" s="856"/>
      <c r="F59" s="853"/>
      <c r="G59" s="845"/>
      <c r="H59" s="166"/>
      <c r="I59" s="166"/>
      <c r="J59" s="182" t="str">
        <f xml:space="preserve"> IF(OR(C55="X",D55="X",D57="x",E57="x",E59="X",F61="X",F63="X",G63="X" ),"x","")</f>
        <v/>
      </c>
      <c r="K59" s="20" t="s">
        <v>107</v>
      </c>
    </row>
    <row r="60" spans="1:11" ht="29.4" thickBot="1" x14ac:dyDescent="0.3">
      <c r="A60" s="849"/>
      <c r="B60" s="165" t="s">
        <v>110</v>
      </c>
      <c r="C60" s="855"/>
      <c r="D60" s="842"/>
      <c r="E60" s="851"/>
      <c r="F60" s="854"/>
      <c r="G60" s="845"/>
      <c r="H60" s="166"/>
      <c r="I60" s="166"/>
      <c r="J60" s="183"/>
      <c r="K60" s="20"/>
    </row>
    <row r="61" spans="1:11" ht="30" customHeight="1" thickBot="1" x14ac:dyDescent="0.3">
      <c r="A61" s="849"/>
      <c r="B61" s="165">
        <v>2</v>
      </c>
      <c r="C61" s="855"/>
      <c r="D61" s="858"/>
      <c r="E61" s="841"/>
      <c r="F61" s="843"/>
      <c r="G61" s="845"/>
      <c r="H61" s="166"/>
      <c r="I61" s="166"/>
      <c r="J61" s="184" t="str">
        <f xml:space="preserve"> IF(OR(C57="X",D59="X",E61="x",E63="x" ),"x","")</f>
        <v/>
      </c>
      <c r="K61" s="20" t="s">
        <v>109</v>
      </c>
    </row>
    <row r="62" spans="1:11" ht="29.4" thickBot="1" x14ac:dyDescent="0.3">
      <c r="A62" s="849"/>
      <c r="B62" s="165" t="s">
        <v>229</v>
      </c>
      <c r="C62" s="855"/>
      <c r="D62" s="858"/>
      <c r="E62" s="842"/>
      <c r="F62" s="844"/>
      <c r="G62" s="845"/>
      <c r="H62" s="166"/>
      <c r="I62" s="166"/>
      <c r="J62" s="183"/>
      <c r="K62" s="20"/>
    </row>
    <row r="63" spans="1:11" ht="30.75" customHeight="1" thickBot="1" x14ac:dyDescent="0.3">
      <c r="A63" s="849"/>
      <c r="B63" s="165">
        <v>1</v>
      </c>
      <c r="C63" s="855"/>
      <c r="D63" s="858"/>
      <c r="E63" s="842"/>
      <c r="F63" s="851"/>
      <c r="G63" s="851"/>
      <c r="H63" s="166"/>
      <c r="I63" s="166"/>
      <c r="J63" s="185" t="str">
        <f xml:space="preserve"> IF(OR(C59="X",C61="X",D61="x",C63="x",D63="x" ),"x","")</f>
        <v/>
      </c>
      <c r="K63" s="20" t="s">
        <v>111</v>
      </c>
    </row>
    <row r="64" spans="1:11" ht="20.25" customHeight="1" thickBot="1" x14ac:dyDescent="0.3">
      <c r="A64" s="849"/>
      <c r="B64" s="165" t="s">
        <v>112</v>
      </c>
      <c r="C64" s="857"/>
      <c r="D64" s="859"/>
      <c r="E64" s="860"/>
      <c r="F64" s="861"/>
      <c r="G64" s="861"/>
      <c r="H64" s="171"/>
      <c r="I64" s="166"/>
      <c r="J64" s="166"/>
      <c r="K64" s="165"/>
    </row>
    <row r="65" spans="1:11" ht="14.4" x14ac:dyDescent="0.25">
      <c r="A65" s="167"/>
      <c r="B65" s="166"/>
      <c r="C65" s="166">
        <v>1</v>
      </c>
      <c r="D65" s="166">
        <v>2</v>
      </c>
      <c r="E65" s="166">
        <v>3</v>
      </c>
      <c r="F65" s="166">
        <v>4</v>
      </c>
      <c r="G65" s="166">
        <v>5</v>
      </c>
      <c r="H65" s="166"/>
      <c r="I65" s="166"/>
      <c r="J65" s="166"/>
      <c r="K65" s="165"/>
    </row>
    <row r="66" spans="1:11" ht="14.4" x14ac:dyDescent="0.25">
      <c r="A66" s="167"/>
      <c r="B66" s="166"/>
      <c r="C66" s="166" t="s">
        <v>113</v>
      </c>
      <c r="D66" s="166" t="s">
        <v>114</v>
      </c>
      <c r="E66" s="166" t="s">
        <v>115</v>
      </c>
      <c r="F66" s="166" t="s">
        <v>116</v>
      </c>
      <c r="G66" s="166" t="s">
        <v>117</v>
      </c>
      <c r="H66" s="166"/>
      <c r="I66" s="166"/>
      <c r="J66" s="166"/>
      <c r="K66" s="165"/>
    </row>
    <row r="67" spans="1:11" ht="15" customHeight="1" x14ac:dyDescent="0.25">
      <c r="A67" s="167"/>
      <c r="B67" s="166"/>
      <c r="C67" s="846" t="s">
        <v>118</v>
      </c>
      <c r="D67" s="846"/>
      <c r="E67" s="846"/>
      <c r="F67" s="846"/>
      <c r="G67" s="846"/>
      <c r="H67" s="166"/>
      <c r="I67" s="166"/>
      <c r="J67" s="166"/>
      <c r="K67" s="165"/>
    </row>
    <row r="68" spans="1:11" ht="15" customHeight="1" x14ac:dyDescent="0.25">
      <c r="A68" s="167"/>
      <c r="B68" s="166"/>
      <c r="C68" s="846"/>
      <c r="D68" s="846"/>
      <c r="E68" s="846"/>
      <c r="F68" s="846"/>
      <c r="G68" s="846"/>
      <c r="H68" s="166"/>
      <c r="I68" s="166"/>
      <c r="J68" s="166"/>
      <c r="K68" s="165"/>
    </row>
    <row r="69" spans="1:11" ht="45.75" customHeight="1" thickBot="1" x14ac:dyDescent="0.3">
      <c r="A69" s="177"/>
      <c r="B69" s="178"/>
      <c r="C69" s="178"/>
      <c r="D69" s="178"/>
      <c r="E69" s="178"/>
      <c r="F69" s="178"/>
      <c r="G69" s="178"/>
      <c r="H69" s="178"/>
      <c r="I69" s="178"/>
      <c r="J69" s="178"/>
      <c r="K69" s="179"/>
    </row>
    <row r="70" spans="1:11" ht="14.4" thickBot="1" x14ac:dyDescent="0.3"/>
    <row r="71" spans="1:11" ht="30.75" customHeight="1" thickBot="1" x14ac:dyDescent="0.3">
      <c r="A71" s="97" t="s">
        <v>102</v>
      </c>
      <c r="B71" s="876" t="str">
        <f>DESCRIPCION!A19</f>
        <v>d</v>
      </c>
      <c r="C71" s="810"/>
      <c r="D71" s="810"/>
      <c r="E71" s="810"/>
      <c r="F71" s="810"/>
      <c r="G71" s="810"/>
      <c r="H71" s="810"/>
      <c r="I71" s="811"/>
      <c r="J71" s="142" t="s">
        <v>332</v>
      </c>
      <c r="K71" s="140" t="str">
        <f>IF(J77="x","EXTREMA",IF(J79="x","ALTA",IF(J81="x","MODERADA",IF(J83="x","BAJA",""))))</f>
        <v/>
      </c>
    </row>
    <row r="72" spans="1:11" ht="16.2" thickBot="1" x14ac:dyDescent="0.3">
      <c r="A72" s="818" t="s">
        <v>104</v>
      </c>
      <c r="B72" s="819"/>
      <c r="C72" s="819"/>
      <c r="D72" s="820" t="str">
        <f>PROBABILIDAD!T14</f>
        <v xml:space="preserve"> </v>
      </c>
      <c r="E72" s="821"/>
      <c r="F72" s="818" t="s">
        <v>333</v>
      </c>
      <c r="G72" s="819"/>
      <c r="H72" s="819"/>
      <c r="I72" s="822"/>
      <c r="J72" s="823"/>
      <c r="K72" s="824"/>
    </row>
    <row r="73" spans="1:11" ht="21.75" customHeight="1" x14ac:dyDescent="0.25">
      <c r="A73" s="172"/>
      <c r="B73" s="153"/>
      <c r="C73" s="153"/>
      <c r="D73" s="153"/>
      <c r="E73" s="153"/>
      <c r="F73" s="153"/>
      <c r="G73" s="153"/>
      <c r="H73" s="153"/>
      <c r="I73" s="153"/>
      <c r="J73" s="168"/>
      <c r="K73" s="169"/>
    </row>
    <row r="74" spans="1:11" ht="18.75" customHeight="1" x14ac:dyDescent="0.25">
      <c r="A74" s="172"/>
      <c r="B74" s="153"/>
      <c r="C74" s="173"/>
      <c r="D74" s="153"/>
      <c r="E74" s="153"/>
      <c r="F74" s="153"/>
      <c r="G74" s="153"/>
      <c r="H74" s="153"/>
      <c r="I74" s="153"/>
      <c r="J74" s="168"/>
      <c r="K74" s="169"/>
    </row>
    <row r="75" spans="1:11" ht="42.75" customHeight="1" x14ac:dyDescent="0.25">
      <c r="A75" s="804" t="s">
        <v>104</v>
      </c>
      <c r="B75" s="153">
        <v>5</v>
      </c>
      <c r="C75" s="805"/>
      <c r="D75" s="784"/>
      <c r="E75" s="785"/>
      <c r="F75" s="785"/>
      <c r="G75" s="785"/>
      <c r="H75" s="153"/>
      <c r="I75" s="153"/>
      <c r="J75" s="799" t="s">
        <v>103</v>
      </c>
      <c r="K75" s="800"/>
    </row>
    <row r="76" spans="1:11" x14ac:dyDescent="0.25">
      <c r="A76" s="804"/>
      <c r="B76" s="153" t="s">
        <v>106</v>
      </c>
      <c r="C76" s="806"/>
      <c r="D76" s="784"/>
      <c r="E76" s="785"/>
      <c r="F76" s="785"/>
      <c r="G76" s="785"/>
      <c r="H76" s="153"/>
      <c r="I76" s="153"/>
      <c r="J76" s="155"/>
      <c r="K76" s="156"/>
    </row>
    <row r="77" spans="1:11" ht="29.25" customHeight="1" x14ac:dyDescent="0.25">
      <c r="A77" s="804"/>
      <c r="B77" s="153">
        <v>4</v>
      </c>
      <c r="C77" s="807"/>
      <c r="D77" s="784"/>
      <c r="E77" s="784"/>
      <c r="F77" s="797"/>
      <c r="G77" s="785"/>
      <c r="H77" s="153"/>
      <c r="I77" s="153"/>
      <c r="J77" s="159" t="str">
        <f xml:space="preserve"> IF(OR(E75="X",F75="X",G75="x",F77="x",G77="X",F79="X",G79="X",G81="X" ),"x","")</f>
        <v/>
      </c>
      <c r="K77" s="156" t="s">
        <v>105</v>
      </c>
    </row>
    <row r="78" spans="1:11" ht="28.2" x14ac:dyDescent="0.25">
      <c r="A78" s="804"/>
      <c r="B78" s="153" t="s">
        <v>108</v>
      </c>
      <c r="C78" s="808"/>
      <c r="D78" s="784"/>
      <c r="E78" s="784"/>
      <c r="F78" s="797"/>
      <c r="G78" s="785"/>
      <c r="H78" s="153"/>
      <c r="I78" s="153"/>
      <c r="J78" s="160"/>
      <c r="K78" s="156"/>
    </row>
    <row r="79" spans="1:11" ht="29.25" customHeight="1" x14ac:dyDescent="0.25">
      <c r="A79" s="804"/>
      <c r="B79" s="153">
        <v>3</v>
      </c>
      <c r="C79" s="787"/>
      <c r="D79" s="782"/>
      <c r="E79" s="783"/>
      <c r="F79" s="797"/>
      <c r="G79" s="785"/>
      <c r="H79" s="153"/>
      <c r="I79" s="153"/>
      <c r="J79" s="161" t="str">
        <f xml:space="preserve"> IF(OR(C75="X",D75="X",D77="x",E77="x",E79="X",F81="X",F83="X",G83="X" ),"x","")</f>
        <v/>
      </c>
      <c r="K79" s="156" t="s">
        <v>107</v>
      </c>
    </row>
    <row r="80" spans="1:11" ht="28.2" x14ac:dyDescent="0.25">
      <c r="A80" s="804"/>
      <c r="B80" s="153" t="s">
        <v>110</v>
      </c>
      <c r="C80" s="798"/>
      <c r="D80" s="782"/>
      <c r="E80" s="784"/>
      <c r="F80" s="797"/>
      <c r="G80" s="785"/>
      <c r="H80" s="153"/>
      <c r="I80" s="153"/>
      <c r="J80" s="162"/>
      <c r="K80" s="156"/>
    </row>
    <row r="81" spans="1:11" ht="29.25" customHeight="1" x14ac:dyDescent="0.25">
      <c r="A81" s="804"/>
      <c r="B81" s="153">
        <v>2</v>
      </c>
      <c r="C81" s="787"/>
      <c r="D81" s="780"/>
      <c r="E81" s="781"/>
      <c r="F81" s="783"/>
      <c r="G81" s="785"/>
      <c r="H81" s="153"/>
      <c r="I81" s="153"/>
      <c r="J81" s="163" t="str">
        <f xml:space="preserve"> IF(OR(C77="X",D79="X",E81="x",E83="x" ),"x","")</f>
        <v/>
      </c>
      <c r="K81" s="156" t="s">
        <v>109</v>
      </c>
    </row>
    <row r="82" spans="1:11" ht="28.2" x14ac:dyDescent="0.25">
      <c r="A82" s="804"/>
      <c r="B82" s="153" t="s">
        <v>229</v>
      </c>
      <c r="C82" s="798"/>
      <c r="D82" s="780"/>
      <c r="E82" s="782"/>
      <c r="F82" s="784"/>
      <c r="G82" s="785"/>
      <c r="H82" s="153"/>
      <c r="I82" s="153"/>
      <c r="J82" s="162"/>
      <c r="K82" s="156"/>
    </row>
    <row r="83" spans="1:11" ht="28.5" customHeight="1" x14ac:dyDescent="0.25">
      <c r="A83" s="804"/>
      <c r="B83" s="153">
        <v>1</v>
      </c>
      <c r="C83" s="787"/>
      <c r="D83" s="789"/>
      <c r="E83" s="791"/>
      <c r="F83" s="793"/>
      <c r="G83" s="795"/>
      <c r="H83" s="153"/>
      <c r="I83" s="153"/>
      <c r="J83" s="164" t="str">
        <f xml:space="preserve"> IF(OR(C79="X",C81="X",D81="x",D83="x",C83="x" ),"x","")</f>
        <v/>
      </c>
      <c r="K83" s="156" t="s">
        <v>111</v>
      </c>
    </row>
    <row r="84" spans="1:11" ht="19.5" customHeight="1" x14ac:dyDescent="0.25">
      <c r="A84" s="804"/>
      <c r="B84" s="153" t="s">
        <v>112</v>
      </c>
      <c r="C84" s="788"/>
      <c r="D84" s="790"/>
      <c r="E84" s="792"/>
      <c r="F84" s="794"/>
      <c r="G84" s="796"/>
      <c r="H84" s="153"/>
      <c r="I84" s="153"/>
      <c r="J84" s="153"/>
      <c r="K84" s="154"/>
    </row>
    <row r="85" spans="1:11" x14ac:dyDescent="0.25">
      <c r="A85" s="172"/>
      <c r="B85" s="153"/>
      <c r="C85" s="153">
        <v>1</v>
      </c>
      <c r="D85" s="153">
        <v>2</v>
      </c>
      <c r="E85" s="153">
        <v>3</v>
      </c>
      <c r="F85" s="153">
        <v>4</v>
      </c>
      <c r="G85" s="153">
        <v>5</v>
      </c>
      <c r="H85" s="153"/>
      <c r="I85" s="153"/>
      <c r="J85" s="153"/>
      <c r="K85" s="154"/>
    </row>
    <row r="86" spans="1:11" x14ac:dyDescent="0.25">
      <c r="A86" s="172"/>
      <c r="B86" s="153"/>
      <c r="C86" s="153" t="s">
        <v>113</v>
      </c>
      <c r="D86" s="153" t="s">
        <v>114</v>
      </c>
      <c r="E86" s="153" t="s">
        <v>115</v>
      </c>
      <c r="F86" s="153" t="s">
        <v>116</v>
      </c>
      <c r="G86" s="153" t="s">
        <v>117</v>
      </c>
      <c r="H86" s="153"/>
      <c r="I86" s="153"/>
      <c r="J86" s="153"/>
      <c r="K86" s="154"/>
    </row>
    <row r="87" spans="1:11" x14ac:dyDescent="0.25">
      <c r="A87" s="172"/>
      <c r="B87" s="153"/>
      <c r="C87" s="786" t="s">
        <v>118</v>
      </c>
      <c r="D87" s="786"/>
      <c r="E87" s="786"/>
      <c r="F87" s="786"/>
      <c r="G87" s="786"/>
      <c r="H87" s="153"/>
      <c r="I87" s="153"/>
      <c r="J87" s="153"/>
      <c r="K87" s="154"/>
    </row>
    <row r="88" spans="1:11" x14ac:dyDescent="0.25">
      <c r="A88" s="172"/>
      <c r="B88" s="153"/>
      <c r="C88" s="786"/>
      <c r="D88" s="786"/>
      <c r="E88" s="786"/>
      <c r="F88" s="786"/>
      <c r="G88" s="786"/>
      <c r="H88" s="153"/>
      <c r="I88" s="153"/>
      <c r="J88" s="153"/>
      <c r="K88" s="154"/>
    </row>
    <row r="89" spans="1:11" ht="14.4" thickBot="1" x14ac:dyDescent="0.3">
      <c r="A89" s="79"/>
      <c r="B89" s="80"/>
      <c r="C89" s="80"/>
      <c r="D89" s="80"/>
      <c r="E89" s="80"/>
      <c r="F89" s="80"/>
      <c r="G89" s="80"/>
      <c r="H89" s="80"/>
      <c r="I89" s="80"/>
      <c r="J89" s="80"/>
      <c r="K89" s="81"/>
    </row>
    <row r="90" spans="1:11" ht="14.4" thickBot="1" x14ac:dyDescent="0.3"/>
    <row r="91" spans="1:11" ht="33.75" customHeight="1" thickBot="1" x14ac:dyDescent="0.3">
      <c r="A91" s="141" t="s">
        <v>102</v>
      </c>
      <c r="B91" s="809" t="str">
        <f>DESCRIPCION!A22</f>
        <v>e</v>
      </c>
      <c r="C91" s="810"/>
      <c r="D91" s="810"/>
      <c r="E91" s="810"/>
      <c r="F91" s="810"/>
      <c r="G91" s="810"/>
      <c r="H91" s="810"/>
      <c r="I91" s="811"/>
      <c r="J91" s="142" t="s">
        <v>332</v>
      </c>
      <c r="K91" s="140" t="str">
        <f>IF(J97="x","EXTREMA",IF(J99="x","ALTA",IF(J101="x","MODERADA",IF(J103="x","BAJA",""))))</f>
        <v/>
      </c>
    </row>
    <row r="92" spans="1:11" ht="16.2" thickBot="1" x14ac:dyDescent="0.3">
      <c r="A92" s="818" t="s">
        <v>104</v>
      </c>
      <c r="B92" s="819"/>
      <c r="C92" s="819"/>
      <c r="D92" s="820" t="str">
        <f>PROBABILIDAD!T15</f>
        <v xml:space="preserve"> </v>
      </c>
      <c r="E92" s="821"/>
      <c r="F92" s="818" t="s">
        <v>333</v>
      </c>
      <c r="G92" s="819"/>
      <c r="H92" s="819"/>
      <c r="I92" s="822"/>
      <c r="J92" s="823"/>
      <c r="K92" s="824"/>
    </row>
    <row r="93" spans="1:11" x14ac:dyDescent="0.25">
      <c r="A93" s="78"/>
      <c r="B93" s="82"/>
      <c r="C93" s="82"/>
      <c r="D93" s="82"/>
      <c r="E93" s="82"/>
      <c r="F93" s="82"/>
      <c r="G93" s="82"/>
      <c r="H93" s="82"/>
      <c r="I93" s="82"/>
      <c r="K93" s="71"/>
    </row>
    <row r="94" spans="1:11" x14ac:dyDescent="0.25">
      <c r="A94" s="172"/>
      <c r="B94" s="153"/>
      <c r="C94" s="173"/>
      <c r="D94" s="153"/>
      <c r="E94" s="153"/>
      <c r="F94" s="153"/>
      <c r="G94" s="153"/>
      <c r="H94" s="153"/>
      <c r="I94" s="153"/>
      <c r="J94" s="168"/>
      <c r="K94" s="169"/>
    </row>
    <row r="95" spans="1:11" ht="56.25" customHeight="1" x14ac:dyDescent="0.25">
      <c r="A95" s="804" t="s">
        <v>104</v>
      </c>
      <c r="B95" s="153">
        <v>5</v>
      </c>
      <c r="C95" s="805"/>
      <c r="D95" s="784"/>
      <c r="E95" s="785"/>
      <c r="F95" s="785"/>
      <c r="G95" s="785"/>
      <c r="H95" s="153"/>
      <c r="I95" s="153"/>
      <c r="J95" s="799" t="s">
        <v>103</v>
      </c>
      <c r="K95" s="800"/>
    </row>
    <row r="96" spans="1:11" ht="5.25" customHeight="1" x14ac:dyDescent="0.25">
      <c r="A96" s="804"/>
      <c r="B96" s="153" t="s">
        <v>106</v>
      </c>
      <c r="C96" s="806"/>
      <c r="D96" s="784"/>
      <c r="E96" s="785"/>
      <c r="F96" s="785"/>
      <c r="G96" s="785"/>
      <c r="H96" s="153"/>
      <c r="I96" s="153"/>
      <c r="J96" s="155"/>
      <c r="K96" s="156"/>
    </row>
    <row r="97" spans="1:11" ht="27.75" customHeight="1" x14ac:dyDescent="0.25">
      <c r="A97" s="804"/>
      <c r="B97" s="153">
        <v>4</v>
      </c>
      <c r="C97" s="807"/>
      <c r="D97" s="784"/>
      <c r="E97" s="784"/>
      <c r="F97" s="797"/>
      <c r="G97" s="785"/>
      <c r="H97" s="153"/>
      <c r="I97" s="153"/>
      <c r="J97" s="159" t="str">
        <f xml:space="preserve"> IF(OR(E95="X",F95="X",G95="x",F97="x",G97="X",F99="X",G99="X",G101="X" ),"x","")</f>
        <v/>
      </c>
      <c r="K97" s="156" t="s">
        <v>105</v>
      </c>
    </row>
    <row r="98" spans="1:11" ht="28.2" x14ac:dyDescent="0.25">
      <c r="A98" s="804"/>
      <c r="B98" s="153" t="s">
        <v>108</v>
      </c>
      <c r="C98" s="808"/>
      <c r="D98" s="784"/>
      <c r="E98" s="784"/>
      <c r="F98" s="797"/>
      <c r="G98" s="785"/>
      <c r="H98" s="153"/>
      <c r="I98" s="153"/>
      <c r="J98" s="160"/>
      <c r="K98" s="156"/>
    </row>
    <row r="99" spans="1:11" ht="27" customHeight="1" x14ac:dyDescent="0.25">
      <c r="A99" s="804"/>
      <c r="B99" s="153">
        <v>3</v>
      </c>
      <c r="C99" s="787"/>
      <c r="D99" s="782"/>
      <c r="E99" s="783"/>
      <c r="F99" s="797"/>
      <c r="G99" s="785"/>
      <c r="H99" s="153"/>
      <c r="I99" s="153"/>
      <c r="J99" s="161" t="str">
        <f xml:space="preserve"> IF(OR(C95="X",D95="X",D97="x",E97="x",E99="X",F101="X",F103="X",G103="X" ),"x","")</f>
        <v/>
      </c>
      <c r="K99" s="156" t="s">
        <v>107</v>
      </c>
    </row>
    <row r="100" spans="1:11" ht="28.2" x14ac:dyDescent="0.25">
      <c r="A100" s="804"/>
      <c r="B100" s="153" t="s">
        <v>110</v>
      </c>
      <c r="C100" s="798"/>
      <c r="D100" s="782"/>
      <c r="E100" s="784"/>
      <c r="F100" s="797"/>
      <c r="G100" s="785"/>
      <c r="H100" s="153"/>
      <c r="I100" s="153"/>
      <c r="J100" s="162"/>
      <c r="K100" s="156"/>
    </row>
    <row r="101" spans="1:11" ht="25.5" customHeight="1" x14ac:dyDescent="0.25">
      <c r="A101" s="804"/>
      <c r="B101" s="153">
        <v>2</v>
      </c>
      <c r="C101" s="787"/>
      <c r="D101" s="780"/>
      <c r="E101" s="781"/>
      <c r="F101" s="783"/>
      <c r="G101" s="785"/>
      <c r="H101" s="153"/>
      <c r="I101" s="153"/>
      <c r="J101" s="163" t="str">
        <f xml:space="preserve"> IF(OR(C97="X",D99="X",E103="x",E101="x" ),"x","")</f>
        <v/>
      </c>
      <c r="K101" s="156" t="s">
        <v>109</v>
      </c>
    </row>
    <row r="102" spans="1:11" ht="28.2" x14ac:dyDescent="0.25">
      <c r="A102" s="804"/>
      <c r="B102" s="153" t="s">
        <v>229</v>
      </c>
      <c r="C102" s="798"/>
      <c r="D102" s="780"/>
      <c r="E102" s="782"/>
      <c r="F102" s="784"/>
      <c r="G102" s="785"/>
      <c r="H102" s="153"/>
      <c r="I102" s="153"/>
      <c r="J102" s="162"/>
      <c r="K102" s="156"/>
    </row>
    <row r="103" spans="1:11" ht="29.25" customHeight="1" x14ac:dyDescent="0.25">
      <c r="A103" s="804"/>
      <c r="B103" s="153">
        <v>1</v>
      </c>
      <c r="C103" s="787"/>
      <c r="D103" s="789"/>
      <c r="E103" s="791"/>
      <c r="F103" s="793"/>
      <c r="G103" s="795"/>
      <c r="H103" s="153"/>
      <c r="I103" s="153"/>
      <c r="J103" s="164" t="str">
        <f xml:space="preserve"> IF(OR(C99="X",C101="X",C103="x",D101="x",D103="x" ),"x","")</f>
        <v/>
      </c>
      <c r="K103" s="156" t="s">
        <v>111</v>
      </c>
    </row>
    <row r="104" spans="1:11" ht="13.5" customHeight="1" x14ac:dyDescent="0.25">
      <c r="A104" s="804"/>
      <c r="B104" s="153" t="s">
        <v>112</v>
      </c>
      <c r="C104" s="788"/>
      <c r="D104" s="790"/>
      <c r="E104" s="792"/>
      <c r="F104" s="794"/>
      <c r="G104" s="796"/>
      <c r="H104" s="153"/>
      <c r="I104" s="153"/>
      <c r="J104" s="153"/>
      <c r="K104" s="154"/>
    </row>
    <row r="105" spans="1:11" x14ac:dyDescent="0.25">
      <c r="A105" s="172"/>
      <c r="B105" s="153"/>
      <c r="C105" s="153">
        <v>1</v>
      </c>
      <c r="D105" s="153">
        <v>2</v>
      </c>
      <c r="E105" s="153">
        <v>3</v>
      </c>
      <c r="F105" s="153">
        <v>4</v>
      </c>
      <c r="G105" s="153">
        <v>5</v>
      </c>
      <c r="H105" s="153"/>
      <c r="I105" s="153"/>
      <c r="J105" s="153"/>
      <c r="K105" s="154"/>
    </row>
    <row r="106" spans="1:11" x14ac:dyDescent="0.25">
      <c r="A106" s="172"/>
      <c r="B106" s="153"/>
      <c r="C106" s="153" t="s">
        <v>113</v>
      </c>
      <c r="D106" s="153" t="s">
        <v>114</v>
      </c>
      <c r="E106" s="153" t="s">
        <v>115</v>
      </c>
      <c r="F106" s="153" t="s">
        <v>116</v>
      </c>
      <c r="G106" s="153" t="s">
        <v>117</v>
      </c>
      <c r="H106" s="153"/>
      <c r="I106" s="153"/>
      <c r="J106" s="153"/>
      <c r="K106" s="154"/>
    </row>
    <row r="107" spans="1:11" x14ac:dyDescent="0.25">
      <c r="A107" s="172"/>
      <c r="B107" s="153"/>
      <c r="C107" s="786" t="s">
        <v>118</v>
      </c>
      <c r="D107" s="786"/>
      <c r="E107" s="786"/>
      <c r="F107" s="786"/>
      <c r="G107" s="786"/>
      <c r="H107" s="153"/>
      <c r="I107" s="153"/>
      <c r="J107" s="153"/>
      <c r="K107" s="154"/>
    </row>
    <row r="108" spans="1:11" x14ac:dyDescent="0.25">
      <c r="A108" s="172"/>
      <c r="B108" s="153"/>
      <c r="C108" s="786"/>
      <c r="D108" s="786"/>
      <c r="E108" s="786"/>
      <c r="F108" s="786"/>
      <c r="G108" s="786"/>
      <c r="H108" s="153"/>
      <c r="I108" s="153"/>
      <c r="J108" s="153"/>
      <c r="K108" s="154"/>
    </row>
    <row r="109" spans="1:11" ht="14.4" thickBot="1" x14ac:dyDescent="0.3">
      <c r="A109" s="79"/>
      <c r="B109" s="80"/>
      <c r="C109" s="80"/>
      <c r="D109" s="80"/>
      <c r="E109" s="80"/>
      <c r="F109" s="80"/>
      <c r="G109" s="80"/>
      <c r="H109" s="80"/>
      <c r="I109" s="80"/>
      <c r="J109" s="80"/>
      <c r="K109" s="81"/>
    </row>
    <row r="110" spans="1:11" ht="14.4" thickBot="1" x14ac:dyDescent="0.3"/>
    <row r="111" spans="1:11" ht="33.75" customHeight="1" thickBot="1" x14ac:dyDescent="0.3">
      <c r="A111" s="141" t="s">
        <v>102</v>
      </c>
      <c r="B111" s="809" t="str">
        <f>DESCRIPCION!A25</f>
        <v>f</v>
      </c>
      <c r="C111" s="810"/>
      <c r="D111" s="810"/>
      <c r="E111" s="810"/>
      <c r="F111" s="810"/>
      <c r="G111" s="810"/>
      <c r="H111" s="810"/>
      <c r="I111" s="811"/>
      <c r="J111" s="142" t="s">
        <v>332</v>
      </c>
      <c r="K111" s="140" t="str">
        <f>IF(J117="x","EXTREMA",IF(J119="x","ALTA",IF(J121="x","MODERADA",IF(J123="x","BAJA",""))))</f>
        <v/>
      </c>
    </row>
    <row r="112" spans="1:11" ht="16.2" thickBot="1" x14ac:dyDescent="0.3">
      <c r="A112" s="818" t="s">
        <v>104</v>
      </c>
      <c r="B112" s="819"/>
      <c r="C112" s="819"/>
      <c r="D112" s="820" t="str">
        <f>PROBABILIDAD!T16</f>
        <v xml:space="preserve"> </v>
      </c>
      <c r="E112" s="821"/>
      <c r="F112" s="818" t="s">
        <v>333</v>
      </c>
      <c r="G112" s="819"/>
      <c r="H112" s="819"/>
      <c r="I112" s="822"/>
      <c r="J112" s="823"/>
      <c r="K112" s="824"/>
    </row>
    <row r="113" spans="1:11" x14ac:dyDescent="0.25">
      <c r="A113" s="172"/>
      <c r="B113" s="153"/>
      <c r="C113" s="153"/>
      <c r="D113" s="153"/>
      <c r="E113" s="153"/>
      <c r="F113" s="153"/>
      <c r="G113" s="153"/>
      <c r="H113" s="153"/>
      <c r="I113" s="153"/>
      <c r="K113" s="71"/>
    </row>
    <row r="114" spans="1:11" x14ac:dyDescent="0.25">
      <c r="A114" s="172"/>
      <c r="B114" s="153"/>
      <c r="C114" s="173"/>
      <c r="D114" s="153"/>
      <c r="E114" s="153"/>
      <c r="F114" s="153"/>
      <c r="G114" s="153"/>
      <c r="H114" s="153"/>
      <c r="I114" s="153"/>
      <c r="K114" s="71"/>
    </row>
    <row r="115" spans="1:11" ht="32.4" x14ac:dyDescent="0.25">
      <c r="A115" s="804" t="s">
        <v>104</v>
      </c>
      <c r="B115" s="153">
        <v>5</v>
      </c>
      <c r="C115" s="825"/>
      <c r="D115" s="816"/>
      <c r="E115" s="817"/>
      <c r="F115" s="817"/>
      <c r="G115" s="817"/>
      <c r="H115" s="186"/>
      <c r="I115" s="153"/>
      <c r="J115" s="799" t="s">
        <v>103</v>
      </c>
      <c r="K115" s="800"/>
    </row>
    <row r="116" spans="1:11" ht="32.4" x14ac:dyDescent="0.25">
      <c r="A116" s="804"/>
      <c r="B116" s="153" t="s">
        <v>106</v>
      </c>
      <c r="C116" s="826"/>
      <c r="D116" s="816"/>
      <c r="E116" s="817"/>
      <c r="F116" s="817"/>
      <c r="G116" s="817"/>
      <c r="H116" s="186"/>
      <c r="I116" s="153"/>
      <c r="J116" s="155"/>
      <c r="K116" s="156"/>
    </row>
    <row r="117" spans="1:11" ht="32.4" x14ac:dyDescent="0.25">
      <c r="A117" s="804"/>
      <c r="B117" s="153">
        <v>4</v>
      </c>
      <c r="C117" s="827"/>
      <c r="D117" s="816"/>
      <c r="E117" s="816"/>
      <c r="F117" s="829"/>
      <c r="G117" s="817"/>
      <c r="H117" s="186"/>
      <c r="I117" s="153"/>
      <c r="J117" s="159" t="str">
        <f xml:space="preserve"> IF(OR(E115="X",F115="X",G115="x",F117="x",G117="X",F119="X",G119="X",G121="X" ),"x","")</f>
        <v/>
      </c>
      <c r="K117" s="156" t="s">
        <v>105</v>
      </c>
    </row>
    <row r="118" spans="1:11" ht="32.4" x14ac:dyDescent="0.25">
      <c r="A118" s="804"/>
      <c r="B118" s="153" t="s">
        <v>108</v>
      </c>
      <c r="C118" s="828"/>
      <c r="D118" s="816"/>
      <c r="E118" s="816"/>
      <c r="F118" s="829"/>
      <c r="G118" s="817"/>
      <c r="H118" s="186"/>
      <c r="I118" s="153"/>
      <c r="J118" s="160"/>
      <c r="K118" s="156"/>
    </row>
    <row r="119" spans="1:11" ht="32.4" x14ac:dyDescent="0.25">
      <c r="A119" s="804"/>
      <c r="B119" s="153">
        <v>3</v>
      </c>
      <c r="C119" s="830"/>
      <c r="D119" s="814"/>
      <c r="E119" s="815"/>
      <c r="F119" s="829"/>
      <c r="G119" s="817"/>
      <c r="H119" s="186"/>
      <c r="I119" s="153"/>
      <c r="J119" s="161" t="str">
        <f xml:space="preserve"> IF(OR(C115="X",D115="X",D117="x",E117="x",E119="X",F121="X",F123="X",G123="X" ),"x","")</f>
        <v/>
      </c>
      <c r="K119" s="156" t="s">
        <v>107</v>
      </c>
    </row>
    <row r="120" spans="1:11" ht="32.4" x14ac:dyDescent="0.25">
      <c r="A120" s="804"/>
      <c r="B120" s="153" t="s">
        <v>110</v>
      </c>
      <c r="C120" s="831"/>
      <c r="D120" s="814"/>
      <c r="E120" s="816"/>
      <c r="F120" s="829"/>
      <c r="G120" s="817"/>
      <c r="H120" s="186"/>
      <c r="I120" s="153"/>
      <c r="J120" s="162"/>
      <c r="K120" s="156"/>
    </row>
    <row r="121" spans="1:11" ht="32.4" x14ac:dyDescent="0.25">
      <c r="A121" s="804"/>
      <c r="B121" s="153">
        <v>2</v>
      </c>
      <c r="C121" s="830"/>
      <c r="D121" s="812"/>
      <c r="E121" s="813"/>
      <c r="F121" s="815"/>
      <c r="G121" s="817"/>
      <c r="H121" s="186"/>
      <c r="I121" s="153"/>
      <c r="J121" s="163" t="str">
        <f xml:space="preserve"> IF(OR(C117="X",D119="X",E121="x",E123="x" ),"x","")</f>
        <v/>
      </c>
      <c r="K121" s="156" t="s">
        <v>109</v>
      </c>
    </row>
    <row r="122" spans="1:11" ht="32.4" x14ac:dyDescent="0.25">
      <c r="A122" s="804"/>
      <c r="B122" s="153" t="s">
        <v>229</v>
      </c>
      <c r="C122" s="831"/>
      <c r="D122" s="812"/>
      <c r="E122" s="814"/>
      <c r="F122" s="816"/>
      <c r="G122" s="817"/>
      <c r="H122" s="186"/>
      <c r="I122" s="153"/>
      <c r="J122" s="162"/>
      <c r="K122" s="156"/>
    </row>
    <row r="123" spans="1:11" ht="32.4" x14ac:dyDescent="0.25">
      <c r="A123" s="804"/>
      <c r="B123" s="153">
        <v>1</v>
      </c>
      <c r="C123" s="830"/>
      <c r="D123" s="833"/>
      <c r="E123" s="835"/>
      <c r="F123" s="837"/>
      <c r="G123" s="839"/>
      <c r="H123" s="186"/>
      <c r="I123" s="153"/>
      <c r="J123" s="164" t="str">
        <f xml:space="preserve"> IF(OR(C119="X",C121="X",D121="x",C123="x",D123="x" ),"x","")</f>
        <v/>
      </c>
      <c r="K123" s="156" t="s">
        <v>111</v>
      </c>
    </row>
    <row r="124" spans="1:11" ht="32.4" x14ac:dyDescent="0.25">
      <c r="A124" s="804"/>
      <c r="B124" s="153" t="s">
        <v>112</v>
      </c>
      <c r="C124" s="832"/>
      <c r="D124" s="834"/>
      <c r="E124" s="836"/>
      <c r="F124" s="838"/>
      <c r="G124" s="840"/>
      <c r="H124" s="186"/>
      <c r="I124" s="153"/>
      <c r="J124" s="153"/>
      <c r="K124" s="154"/>
    </row>
    <row r="125" spans="1:11" x14ac:dyDescent="0.25">
      <c r="A125" s="172"/>
      <c r="B125" s="153"/>
      <c r="C125" s="153">
        <v>1</v>
      </c>
      <c r="D125" s="153">
        <v>2</v>
      </c>
      <c r="E125" s="153">
        <v>3</v>
      </c>
      <c r="F125" s="153">
        <v>4</v>
      </c>
      <c r="G125" s="153">
        <v>5</v>
      </c>
      <c r="H125" s="153"/>
      <c r="I125" s="153"/>
      <c r="J125" s="153"/>
      <c r="K125" s="154"/>
    </row>
    <row r="126" spans="1:11" x14ac:dyDescent="0.25">
      <c r="A126" s="172"/>
      <c r="B126" s="153"/>
      <c r="C126" s="153" t="s">
        <v>113</v>
      </c>
      <c r="D126" s="153" t="s">
        <v>114</v>
      </c>
      <c r="E126" s="153" t="s">
        <v>115</v>
      </c>
      <c r="F126" s="153" t="s">
        <v>116</v>
      </c>
      <c r="G126" s="153" t="s">
        <v>117</v>
      </c>
      <c r="H126" s="153"/>
      <c r="I126" s="153"/>
      <c r="J126" s="153"/>
      <c r="K126" s="154"/>
    </row>
    <row r="127" spans="1:11" x14ac:dyDescent="0.25">
      <c r="A127" s="172"/>
      <c r="B127" s="153"/>
      <c r="C127" s="786" t="s">
        <v>118</v>
      </c>
      <c r="D127" s="786"/>
      <c r="E127" s="786"/>
      <c r="F127" s="786"/>
      <c r="G127" s="786"/>
      <c r="H127" s="153"/>
      <c r="I127" s="153"/>
      <c r="J127" s="153"/>
      <c r="K127" s="154"/>
    </row>
    <row r="128" spans="1:11" x14ac:dyDescent="0.25">
      <c r="A128" s="172"/>
      <c r="B128" s="153"/>
      <c r="C128" s="786"/>
      <c r="D128" s="786"/>
      <c r="E128" s="786"/>
      <c r="F128" s="786"/>
      <c r="G128" s="786"/>
      <c r="H128" s="153"/>
      <c r="I128" s="153"/>
      <c r="J128" s="153"/>
      <c r="K128" s="154"/>
    </row>
    <row r="129" spans="1:11" ht="14.4" thickBot="1" x14ac:dyDescent="0.3">
      <c r="A129" s="79"/>
      <c r="B129" s="80"/>
      <c r="C129" s="80"/>
      <c r="D129" s="80"/>
      <c r="E129" s="80"/>
      <c r="F129" s="80"/>
      <c r="G129" s="80"/>
      <c r="H129" s="80"/>
      <c r="I129" s="80"/>
      <c r="J129" s="80"/>
      <c r="K129" s="81"/>
    </row>
    <row r="130" spans="1:11" ht="14.4" thickBot="1" x14ac:dyDescent="0.3"/>
    <row r="131" spans="1:11" ht="38.25" customHeight="1" thickBot="1" x14ac:dyDescent="0.3">
      <c r="A131" s="141" t="s">
        <v>102</v>
      </c>
      <c r="B131" s="809" t="str">
        <f>DESCRIPCION!A28</f>
        <v>g</v>
      </c>
      <c r="C131" s="810"/>
      <c r="D131" s="810"/>
      <c r="E131" s="810"/>
      <c r="F131" s="810"/>
      <c r="G131" s="810"/>
      <c r="H131" s="810"/>
      <c r="I131" s="811"/>
      <c r="J131" s="142" t="s">
        <v>332</v>
      </c>
      <c r="K131" s="140" t="str">
        <f>IF(J137="x","EXTREMA",IF(J139="x","ALTA",IF(J141="x","MODERADA",IF(J143="x","BAJA",""))))</f>
        <v/>
      </c>
    </row>
    <row r="132" spans="1:11" ht="16.2" thickBot="1" x14ac:dyDescent="0.3">
      <c r="A132" s="818" t="s">
        <v>104</v>
      </c>
      <c r="B132" s="819"/>
      <c r="C132" s="819"/>
      <c r="D132" s="820" t="str">
        <f>PROBABILIDAD!T17</f>
        <v xml:space="preserve"> </v>
      </c>
      <c r="E132" s="821"/>
      <c r="F132" s="818" t="s">
        <v>333</v>
      </c>
      <c r="G132" s="819"/>
      <c r="H132" s="819"/>
      <c r="I132" s="822"/>
      <c r="J132" s="823"/>
      <c r="K132" s="824"/>
    </row>
    <row r="133" spans="1:11" x14ac:dyDescent="0.25">
      <c r="A133" s="172"/>
      <c r="B133" s="153"/>
      <c r="C133" s="153"/>
      <c r="D133" s="153"/>
      <c r="E133" s="153"/>
      <c r="F133" s="153"/>
      <c r="G133" s="153"/>
      <c r="H133" s="153"/>
      <c r="I133" s="153"/>
      <c r="J133" s="168"/>
      <c r="K133" s="169"/>
    </row>
    <row r="134" spans="1:11" x14ac:dyDescent="0.25">
      <c r="A134" s="172"/>
      <c r="B134" s="153"/>
      <c r="C134" s="173"/>
      <c r="D134" s="153"/>
      <c r="E134" s="153"/>
      <c r="F134" s="153"/>
      <c r="G134" s="153"/>
      <c r="H134" s="153"/>
      <c r="I134" s="153"/>
      <c r="J134" s="168"/>
      <c r="K134" s="169"/>
    </row>
    <row r="135" spans="1:11" ht="45.75" customHeight="1" x14ac:dyDescent="0.25">
      <c r="A135" s="804" t="s">
        <v>104</v>
      </c>
      <c r="B135" s="153">
        <v>5</v>
      </c>
      <c r="C135" s="805"/>
      <c r="D135" s="784"/>
      <c r="E135" s="785"/>
      <c r="F135" s="785"/>
      <c r="G135" s="785"/>
      <c r="H135" s="153"/>
      <c r="I135" s="153"/>
      <c r="J135" s="799" t="s">
        <v>103</v>
      </c>
      <c r="K135" s="800"/>
    </row>
    <row r="136" spans="1:11" x14ac:dyDescent="0.25">
      <c r="A136" s="804"/>
      <c r="B136" s="153" t="s">
        <v>106</v>
      </c>
      <c r="C136" s="806"/>
      <c r="D136" s="784"/>
      <c r="E136" s="785"/>
      <c r="F136" s="785"/>
      <c r="G136" s="785"/>
      <c r="H136" s="153"/>
      <c r="I136" s="153"/>
      <c r="J136" s="155"/>
      <c r="K136" s="156"/>
    </row>
    <row r="137" spans="1:11" ht="27" customHeight="1" x14ac:dyDescent="0.25">
      <c r="A137" s="804"/>
      <c r="B137" s="153">
        <v>4</v>
      </c>
      <c r="C137" s="807"/>
      <c r="D137" s="784"/>
      <c r="E137" s="784"/>
      <c r="F137" s="797"/>
      <c r="G137" s="785"/>
      <c r="H137" s="153"/>
      <c r="I137" s="153"/>
      <c r="J137" s="159" t="str">
        <f xml:space="preserve"> IF(OR(E135="X",F135="X",G135="x",F137="x",G137="X",F139="X",G139="X",G141="X" ),"x","")</f>
        <v/>
      </c>
      <c r="K137" s="156" t="s">
        <v>105</v>
      </c>
    </row>
    <row r="138" spans="1:11" ht="28.2" x14ac:dyDescent="0.25">
      <c r="A138" s="804"/>
      <c r="B138" s="153" t="s">
        <v>108</v>
      </c>
      <c r="C138" s="808"/>
      <c r="D138" s="784"/>
      <c r="E138" s="784"/>
      <c r="F138" s="797"/>
      <c r="G138" s="785"/>
      <c r="H138" s="153"/>
      <c r="I138" s="153"/>
      <c r="J138" s="160"/>
      <c r="K138" s="156"/>
    </row>
    <row r="139" spans="1:11" ht="32.25" customHeight="1" x14ac:dyDescent="0.25">
      <c r="A139" s="804"/>
      <c r="B139" s="153">
        <v>3</v>
      </c>
      <c r="C139" s="787"/>
      <c r="D139" s="782"/>
      <c r="E139" s="783"/>
      <c r="F139" s="797"/>
      <c r="G139" s="785"/>
      <c r="H139" s="153"/>
      <c r="I139" s="153"/>
      <c r="J139" s="161" t="str">
        <f xml:space="preserve"> IF(OR(C135="X",D135="X",D137="x",E137="x",E139="X",F141="X",F143="X",G143="X" ),"x","")</f>
        <v/>
      </c>
      <c r="K139" s="156" t="s">
        <v>107</v>
      </c>
    </row>
    <row r="140" spans="1:11" ht="28.2" x14ac:dyDescent="0.25">
      <c r="A140" s="804"/>
      <c r="B140" s="153" t="s">
        <v>110</v>
      </c>
      <c r="C140" s="798"/>
      <c r="D140" s="782"/>
      <c r="E140" s="784"/>
      <c r="F140" s="797"/>
      <c r="G140" s="785"/>
      <c r="H140" s="153"/>
      <c r="I140" s="153"/>
      <c r="J140" s="162"/>
      <c r="K140" s="156"/>
    </row>
    <row r="141" spans="1:11" ht="27.75" customHeight="1" x14ac:dyDescent="0.25">
      <c r="A141" s="804"/>
      <c r="B141" s="153">
        <v>2</v>
      </c>
      <c r="C141" s="787"/>
      <c r="D141" s="780"/>
      <c r="E141" s="781"/>
      <c r="F141" s="783"/>
      <c r="G141" s="785"/>
      <c r="H141" s="153"/>
      <c r="I141" s="153"/>
      <c r="J141" s="163" t="str">
        <f xml:space="preserve"> IF(OR(C137="X",D139="X",E141="x",E143="x" ),"x","")</f>
        <v/>
      </c>
      <c r="K141" s="156" t="s">
        <v>109</v>
      </c>
    </row>
    <row r="142" spans="1:11" ht="28.2" x14ac:dyDescent="0.25">
      <c r="A142" s="804"/>
      <c r="B142" s="153" t="s">
        <v>229</v>
      </c>
      <c r="C142" s="798"/>
      <c r="D142" s="780"/>
      <c r="E142" s="782"/>
      <c r="F142" s="784"/>
      <c r="G142" s="785"/>
      <c r="H142" s="153"/>
      <c r="I142" s="153"/>
      <c r="J142" s="162"/>
      <c r="K142" s="156"/>
    </row>
    <row r="143" spans="1:11" ht="30" customHeight="1" x14ac:dyDescent="0.25">
      <c r="A143" s="804"/>
      <c r="B143" s="153">
        <v>1</v>
      </c>
      <c r="C143" s="787"/>
      <c r="D143" s="789"/>
      <c r="E143" s="791"/>
      <c r="F143" s="793"/>
      <c r="G143" s="795"/>
      <c r="H143" s="153"/>
      <c r="I143" s="153"/>
      <c r="J143" s="164" t="str">
        <f xml:space="preserve"> IF(OR(C139="X",C141="X",C143="x",D141="x",D143="x" ),"x","")</f>
        <v/>
      </c>
      <c r="K143" s="156" t="s">
        <v>111</v>
      </c>
    </row>
    <row r="144" spans="1:11" x14ac:dyDescent="0.25">
      <c r="A144" s="804"/>
      <c r="B144" s="153" t="s">
        <v>112</v>
      </c>
      <c r="C144" s="788"/>
      <c r="D144" s="790"/>
      <c r="E144" s="792"/>
      <c r="F144" s="794"/>
      <c r="G144" s="796"/>
      <c r="H144" s="153"/>
      <c r="I144" s="153"/>
      <c r="J144" s="153"/>
      <c r="K144" s="154"/>
    </row>
    <row r="145" spans="1:11" x14ac:dyDescent="0.25">
      <c r="A145" s="172"/>
      <c r="B145" s="153"/>
      <c r="C145" s="153">
        <v>1</v>
      </c>
      <c r="D145" s="153">
        <v>2</v>
      </c>
      <c r="E145" s="153">
        <v>3</v>
      </c>
      <c r="F145" s="153">
        <v>4</v>
      </c>
      <c r="G145" s="153">
        <v>5</v>
      </c>
      <c r="H145" s="153"/>
      <c r="I145" s="153"/>
      <c r="J145" s="153"/>
      <c r="K145" s="154"/>
    </row>
    <row r="146" spans="1:11" x14ac:dyDescent="0.25">
      <c r="A146" s="172"/>
      <c r="B146" s="153"/>
      <c r="C146" s="153" t="s">
        <v>113</v>
      </c>
      <c r="D146" s="153" t="s">
        <v>114</v>
      </c>
      <c r="E146" s="153" t="s">
        <v>115</v>
      </c>
      <c r="F146" s="153" t="s">
        <v>116</v>
      </c>
      <c r="G146" s="153" t="s">
        <v>117</v>
      </c>
      <c r="H146" s="153"/>
      <c r="I146" s="153"/>
      <c r="J146" s="153"/>
      <c r="K146" s="154"/>
    </row>
    <row r="147" spans="1:11" x14ac:dyDescent="0.25">
      <c r="A147" s="172"/>
      <c r="B147" s="153"/>
      <c r="C147" s="786" t="s">
        <v>118</v>
      </c>
      <c r="D147" s="786"/>
      <c r="E147" s="786"/>
      <c r="F147" s="786"/>
      <c r="G147" s="786"/>
      <c r="H147" s="153"/>
      <c r="I147" s="153"/>
      <c r="J147" s="153"/>
      <c r="K147" s="154"/>
    </row>
    <row r="148" spans="1:11" x14ac:dyDescent="0.25">
      <c r="A148" s="172"/>
      <c r="B148" s="153"/>
      <c r="C148" s="786"/>
      <c r="D148" s="786"/>
      <c r="E148" s="786"/>
      <c r="F148" s="786"/>
      <c r="G148" s="786"/>
      <c r="H148" s="153"/>
      <c r="I148" s="153"/>
      <c r="J148" s="153"/>
      <c r="K148" s="154"/>
    </row>
    <row r="149" spans="1:11" ht="14.4" thickBot="1" x14ac:dyDescent="0.3">
      <c r="A149" s="174"/>
      <c r="B149" s="175"/>
      <c r="C149" s="175"/>
      <c r="D149" s="175"/>
      <c r="E149" s="175"/>
      <c r="F149" s="175"/>
      <c r="G149" s="175"/>
      <c r="H149" s="175"/>
      <c r="I149" s="175"/>
      <c r="J149" s="175"/>
      <c r="K149" s="176"/>
    </row>
    <row r="150" spans="1:11" ht="14.4" thickBot="1" x14ac:dyDescent="0.3"/>
    <row r="151" spans="1:11" ht="31.5" customHeight="1" thickBot="1" x14ac:dyDescent="0.3">
      <c r="A151" s="141" t="s">
        <v>102</v>
      </c>
      <c r="B151" s="809" t="str">
        <f>DESCRIPCION!A31</f>
        <v>h</v>
      </c>
      <c r="C151" s="810"/>
      <c r="D151" s="810"/>
      <c r="E151" s="810"/>
      <c r="F151" s="810"/>
      <c r="G151" s="810"/>
      <c r="H151" s="810"/>
      <c r="I151" s="811"/>
      <c r="J151" s="142" t="s">
        <v>332</v>
      </c>
      <c r="K151" s="140" t="str">
        <f>IF(J157="x","EXTREMA",IF(J159="x","ALTA",IF(J161="x","MODERADA",IF(J163="x","BAJA",""))))</f>
        <v/>
      </c>
    </row>
    <row r="152" spans="1:11" ht="16.2" thickBot="1" x14ac:dyDescent="0.3">
      <c r="A152" s="818" t="s">
        <v>104</v>
      </c>
      <c r="B152" s="819"/>
      <c r="C152" s="819"/>
      <c r="D152" s="820" t="str">
        <f>PROBABILIDAD!T18</f>
        <v xml:space="preserve"> </v>
      </c>
      <c r="E152" s="821"/>
      <c r="F152" s="818" t="s">
        <v>333</v>
      </c>
      <c r="G152" s="819"/>
      <c r="H152" s="819"/>
      <c r="I152" s="822"/>
      <c r="J152" s="823"/>
      <c r="K152" s="824"/>
    </row>
    <row r="153" spans="1:11" x14ac:dyDescent="0.25">
      <c r="A153" s="172"/>
      <c r="B153" s="153"/>
      <c r="C153" s="153"/>
      <c r="D153" s="153"/>
      <c r="E153" s="153"/>
      <c r="F153" s="153"/>
      <c r="G153" s="153"/>
      <c r="H153" s="153"/>
      <c r="I153" s="153"/>
      <c r="J153" s="168"/>
      <c r="K153" s="169"/>
    </row>
    <row r="154" spans="1:11" x14ac:dyDescent="0.25">
      <c r="A154" s="172"/>
      <c r="B154" s="153"/>
      <c r="C154" s="173"/>
      <c r="D154" s="153"/>
      <c r="E154" s="153"/>
      <c r="F154" s="153"/>
      <c r="G154" s="153"/>
      <c r="H154" s="153"/>
      <c r="I154" s="153"/>
      <c r="J154" s="168"/>
      <c r="K154" s="169"/>
    </row>
    <row r="155" spans="1:11" ht="36" customHeight="1" x14ac:dyDescent="0.25">
      <c r="A155" s="804" t="s">
        <v>104</v>
      </c>
      <c r="B155" s="153">
        <v>5</v>
      </c>
      <c r="C155" s="805"/>
      <c r="D155" s="784"/>
      <c r="E155" s="785"/>
      <c r="F155" s="785"/>
      <c r="G155" s="785"/>
      <c r="H155" s="153"/>
      <c r="I155" s="153"/>
      <c r="J155" s="799" t="s">
        <v>103</v>
      </c>
      <c r="K155" s="800"/>
    </row>
    <row r="156" spans="1:11" x14ac:dyDescent="0.25">
      <c r="A156" s="804"/>
      <c r="B156" s="153" t="s">
        <v>106</v>
      </c>
      <c r="C156" s="806"/>
      <c r="D156" s="784"/>
      <c r="E156" s="785"/>
      <c r="F156" s="785"/>
      <c r="G156" s="785"/>
      <c r="H156" s="153"/>
      <c r="I156" s="153"/>
      <c r="J156" s="155"/>
      <c r="K156" s="156"/>
    </row>
    <row r="157" spans="1:11" ht="27" customHeight="1" x14ac:dyDescent="0.25">
      <c r="A157" s="804"/>
      <c r="B157" s="153">
        <v>4</v>
      </c>
      <c r="C157" s="807"/>
      <c r="D157" s="784"/>
      <c r="E157" s="784"/>
      <c r="F157" s="797"/>
      <c r="G157" s="785"/>
      <c r="H157" s="153"/>
      <c r="I157" s="153"/>
      <c r="J157" s="159" t="str">
        <f xml:space="preserve"> IF(OR(E155="X",F155="X",G155="x",F157="x",G157="X",F159="X",G159="X",G161="X" ),"x","")</f>
        <v/>
      </c>
      <c r="K157" s="156" t="s">
        <v>105</v>
      </c>
    </row>
    <row r="158" spans="1:11" ht="28.2" x14ac:dyDescent="0.25">
      <c r="A158" s="804"/>
      <c r="B158" s="153" t="s">
        <v>108</v>
      </c>
      <c r="C158" s="808"/>
      <c r="D158" s="784"/>
      <c r="E158" s="784"/>
      <c r="F158" s="797"/>
      <c r="G158" s="785"/>
      <c r="H158" s="153"/>
      <c r="I158" s="153"/>
      <c r="J158" s="160"/>
      <c r="K158" s="156"/>
    </row>
    <row r="159" spans="1:11" ht="27.75" customHeight="1" x14ac:dyDescent="0.25">
      <c r="A159" s="804"/>
      <c r="B159" s="153">
        <v>3</v>
      </c>
      <c r="C159" s="787"/>
      <c r="D159" s="782"/>
      <c r="E159" s="783"/>
      <c r="F159" s="797"/>
      <c r="G159" s="785"/>
      <c r="H159" s="153"/>
      <c r="I159" s="153"/>
      <c r="J159" s="161" t="str">
        <f xml:space="preserve"> IF(OR(C155="X",D155="X",D157="x",E157="x",E159="X",F161="X",F163="X",G163="X" ),"x","")</f>
        <v/>
      </c>
      <c r="K159" s="156" t="s">
        <v>107</v>
      </c>
    </row>
    <row r="160" spans="1:11" ht="28.2" x14ac:dyDescent="0.25">
      <c r="A160" s="804"/>
      <c r="B160" s="153" t="s">
        <v>110</v>
      </c>
      <c r="C160" s="798"/>
      <c r="D160" s="782"/>
      <c r="E160" s="784"/>
      <c r="F160" s="797"/>
      <c r="G160" s="785"/>
      <c r="H160" s="153"/>
      <c r="I160" s="153"/>
      <c r="J160" s="162"/>
      <c r="K160" s="156"/>
    </row>
    <row r="161" spans="1:11" ht="27.75" customHeight="1" x14ac:dyDescent="0.25">
      <c r="A161" s="804"/>
      <c r="B161" s="153">
        <v>2</v>
      </c>
      <c r="C161" s="787"/>
      <c r="D161" s="780"/>
      <c r="E161" s="781"/>
      <c r="F161" s="783"/>
      <c r="G161" s="785"/>
      <c r="H161" s="153"/>
      <c r="I161" s="153"/>
      <c r="J161" s="163" t="str">
        <f xml:space="preserve"> IF(OR(C157="X",D159="X",E161="x",E163="x" ),"x","")</f>
        <v/>
      </c>
      <c r="K161" s="156" t="s">
        <v>109</v>
      </c>
    </row>
    <row r="162" spans="1:11" ht="28.2" x14ac:dyDescent="0.25">
      <c r="A162" s="804"/>
      <c r="B162" s="153" t="s">
        <v>229</v>
      </c>
      <c r="C162" s="798"/>
      <c r="D162" s="780"/>
      <c r="E162" s="782"/>
      <c r="F162" s="784"/>
      <c r="G162" s="785"/>
      <c r="H162" s="153"/>
      <c r="I162" s="153"/>
      <c r="J162" s="162"/>
      <c r="K162" s="156"/>
    </row>
    <row r="163" spans="1:11" ht="28.2" x14ac:dyDescent="0.25">
      <c r="A163" s="804"/>
      <c r="B163" s="153">
        <v>1</v>
      </c>
      <c r="C163" s="787"/>
      <c r="D163" s="789"/>
      <c r="E163" s="791"/>
      <c r="F163" s="793"/>
      <c r="G163" s="795"/>
      <c r="H163" s="153"/>
      <c r="I163" s="153"/>
      <c r="J163" s="164" t="str">
        <f xml:space="preserve"> IF(OR(C159="X",C161="X",C163="x",D161="x",D163="x" ),"x","")</f>
        <v/>
      </c>
      <c r="K163" s="156" t="s">
        <v>111</v>
      </c>
    </row>
    <row r="164" spans="1:11" ht="26.25" customHeight="1" x14ac:dyDescent="0.25">
      <c r="A164" s="804"/>
      <c r="B164" s="153" t="s">
        <v>112</v>
      </c>
      <c r="C164" s="788"/>
      <c r="D164" s="790"/>
      <c r="E164" s="792"/>
      <c r="F164" s="794"/>
      <c r="G164" s="796"/>
      <c r="H164" s="153"/>
      <c r="I164" s="153"/>
      <c r="J164" s="153"/>
      <c r="K164" s="154"/>
    </row>
    <row r="165" spans="1:11" x14ac:dyDescent="0.25">
      <c r="A165" s="172"/>
      <c r="B165" s="153"/>
      <c r="C165" s="153">
        <v>1</v>
      </c>
      <c r="D165" s="153">
        <v>2</v>
      </c>
      <c r="E165" s="153">
        <v>3</v>
      </c>
      <c r="F165" s="153">
        <v>4</v>
      </c>
      <c r="G165" s="153">
        <v>5</v>
      </c>
      <c r="H165" s="153"/>
      <c r="I165" s="153"/>
      <c r="J165" s="153"/>
      <c r="K165" s="154"/>
    </row>
    <row r="166" spans="1:11" x14ac:dyDescent="0.25">
      <c r="A166" s="172"/>
      <c r="B166" s="153"/>
      <c r="C166" s="153" t="s">
        <v>113</v>
      </c>
      <c r="D166" s="153" t="s">
        <v>114</v>
      </c>
      <c r="E166" s="153" t="s">
        <v>115</v>
      </c>
      <c r="F166" s="153" t="s">
        <v>116</v>
      </c>
      <c r="G166" s="153" t="s">
        <v>117</v>
      </c>
      <c r="H166" s="153"/>
      <c r="I166" s="153"/>
      <c r="J166" s="153"/>
      <c r="K166" s="154"/>
    </row>
    <row r="167" spans="1:11" x14ac:dyDescent="0.25">
      <c r="A167" s="172"/>
      <c r="B167" s="153"/>
      <c r="C167" s="786" t="s">
        <v>118</v>
      </c>
      <c r="D167" s="786"/>
      <c r="E167" s="786"/>
      <c r="F167" s="786"/>
      <c r="G167" s="786"/>
      <c r="H167" s="153"/>
      <c r="I167" s="153"/>
      <c r="J167" s="153"/>
      <c r="K167" s="154"/>
    </row>
    <row r="168" spans="1:11" x14ac:dyDescent="0.25">
      <c r="A168" s="172"/>
      <c r="B168" s="153"/>
      <c r="C168" s="786"/>
      <c r="D168" s="786"/>
      <c r="E168" s="786"/>
      <c r="F168" s="786"/>
      <c r="G168" s="786"/>
      <c r="H168" s="153"/>
      <c r="I168" s="153"/>
      <c r="J168" s="153"/>
      <c r="K168" s="154"/>
    </row>
    <row r="169" spans="1:11" ht="14.4" thickBot="1" x14ac:dyDescent="0.3">
      <c r="A169" s="174"/>
      <c r="B169" s="175"/>
      <c r="C169" s="175"/>
      <c r="D169" s="175"/>
      <c r="E169" s="175"/>
      <c r="F169" s="175"/>
      <c r="G169" s="175"/>
      <c r="H169" s="175"/>
      <c r="I169" s="175"/>
      <c r="J169" s="175"/>
      <c r="K169" s="176"/>
    </row>
    <row r="171" spans="1:11" ht="14.4" thickBot="1" x14ac:dyDescent="0.3"/>
    <row r="172" spans="1:11" ht="33.75" customHeight="1" thickBot="1" x14ac:dyDescent="0.3">
      <c r="A172" s="141" t="s">
        <v>102</v>
      </c>
      <c r="B172" s="801" t="str">
        <f>DESCRIPCION!A34</f>
        <v>i</v>
      </c>
      <c r="C172" s="802"/>
      <c r="D172" s="802"/>
      <c r="E172" s="802"/>
      <c r="F172" s="802"/>
      <c r="G172" s="802"/>
      <c r="H172" s="802"/>
      <c r="I172" s="803"/>
      <c r="J172" s="142" t="s">
        <v>332</v>
      </c>
      <c r="K172" s="140" t="str">
        <f>IF(J178="x","EXTREMA",IF(J180="x","ALTA",IF(J182="x","MODERADA",IF(J184="x","BAJA",""))))</f>
        <v/>
      </c>
    </row>
    <row r="173" spans="1:11" ht="16.2" thickBot="1" x14ac:dyDescent="0.3">
      <c r="A173" s="818" t="s">
        <v>104</v>
      </c>
      <c r="B173" s="819"/>
      <c r="C173" s="819"/>
      <c r="D173" s="820" t="str">
        <f>PROBABILIDAD!T19</f>
        <v xml:space="preserve"> </v>
      </c>
      <c r="E173" s="821"/>
      <c r="F173" s="818" t="s">
        <v>333</v>
      </c>
      <c r="G173" s="819"/>
      <c r="H173" s="819"/>
      <c r="I173" s="822"/>
      <c r="J173" s="823"/>
      <c r="K173" s="824"/>
    </row>
    <row r="174" spans="1:11" x14ac:dyDescent="0.25">
      <c r="A174" s="172"/>
      <c r="B174" s="153"/>
      <c r="C174" s="153"/>
      <c r="D174" s="153"/>
      <c r="E174" s="153"/>
      <c r="F174" s="153"/>
      <c r="G174" s="153"/>
      <c r="H174" s="153"/>
      <c r="I174" s="153"/>
      <c r="J174" s="168"/>
      <c r="K174" s="169"/>
    </row>
    <row r="175" spans="1:11" x14ac:dyDescent="0.25">
      <c r="A175" s="172"/>
      <c r="B175" s="153"/>
      <c r="C175" s="173"/>
      <c r="D175" s="153"/>
      <c r="E175" s="153"/>
      <c r="F175" s="153"/>
      <c r="G175" s="153"/>
      <c r="H175" s="153"/>
      <c r="I175" s="153"/>
      <c r="J175" s="168"/>
      <c r="K175" s="169"/>
    </row>
    <row r="176" spans="1:11" ht="31.5" customHeight="1" x14ac:dyDescent="0.25">
      <c r="A176" s="804" t="s">
        <v>104</v>
      </c>
      <c r="B176" s="153">
        <v>5</v>
      </c>
      <c r="C176" s="805"/>
      <c r="D176" s="784"/>
      <c r="E176" s="785"/>
      <c r="F176" s="785"/>
      <c r="G176" s="785"/>
      <c r="H176" s="153"/>
      <c r="I176" s="153"/>
      <c r="J176" s="799" t="s">
        <v>103</v>
      </c>
      <c r="K176" s="800"/>
    </row>
    <row r="177" spans="1:11" x14ac:dyDescent="0.25">
      <c r="A177" s="804"/>
      <c r="B177" s="153" t="s">
        <v>106</v>
      </c>
      <c r="C177" s="806"/>
      <c r="D177" s="784"/>
      <c r="E177" s="785"/>
      <c r="F177" s="785"/>
      <c r="G177" s="785"/>
      <c r="H177" s="153"/>
      <c r="I177" s="153"/>
      <c r="J177" s="155"/>
      <c r="K177" s="156"/>
    </row>
    <row r="178" spans="1:11" ht="27.75" customHeight="1" x14ac:dyDescent="0.25">
      <c r="A178" s="804"/>
      <c r="B178" s="153">
        <v>4</v>
      </c>
      <c r="C178" s="807"/>
      <c r="D178" s="784"/>
      <c r="E178" s="784"/>
      <c r="F178" s="797"/>
      <c r="G178" s="785"/>
      <c r="H178" s="153"/>
      <c r="I178" s="153"/>
      <c r="J178" s="159" t="str">
        <f xml:space="preserve"> IF(OR(E176="X",F176="X",G176="x",F178="x",G178="X",F180="X",G180="X",G182="X" ),"x","")</f>
        <v/>
      </c>
      <c r="K178" s="156" t="s">
        <v>105</v>
      </c>
    </row>
    <row r="179" spans="1:11" ht="28.2" x14ac:dyDescent="0.25">
      <c r="A179" s="804"/>
      <c r="B179" s="153" t="s">
        <v>108</v>
      </c>
      <c r="C179" s="808"/>
      <c r="D179" s="784"/>
      <c r="E179" s="784"/>
      <c r="F179" s="797"/>
      <c r="G179" s="785"/>
      <c r="H179" s="153"/>
      <c r="I179" s="153"/>
      <c r="J179" s="160"/>
      <c r="K179" s="156"/>
    </row>
    <row r="180" spans="1:11" ht="32.25" customHeight="1" x14ac:dyDescent="0.25">
      <c r="A180" s="804"/>
      <c r="B180" s="153">
        <v>3</v>
      </c>
      <c r="C180" s="787"/>
      <c r="D180" s="782"/>
      <c r="E180" s="783"/>
      <c r="F180" s="797"/>
      <c r="G180" s="785"/>
      <c r="H180" s="153"/>
      <c r="I180" s="153"/>
      <c r="J180" s="161" t="str">
        <f xml:space="preserve"> IF(OR(C176="X",D176="X",D178="x",E178="x",E180="X",F182="X",F184="X",G184="X" ),"x","")</f>
        <v/>
      </c>
      <c r="K180" s="156" t="s">
        <v>107</v>
      </c>
    </row>
    <row r="181" spans="1:11" ht="28.2" x14ac:dyDescent="0.25">
      <c r="A181" s="804"/>
      <c r="B181" s="153" t="s">
        <v>110</v>
      </c>
      <c r="C181" s="798"/>
      <c r="D181" s="782"/>
      <c r="E181" s="784"/>
      <c r="F181" s="797"/>
      <c r="G181" s="785"/>
      <c r="H181" s="153"/>
      <c r="I181" s="153"/>
      <c r="J181" s="162"/>
      <c r="K181" s="156"/>
    </row>
    <row r="182" spans="1:11" ht="32.25" customHeight="1" x14ac:dyDescent="0.25">
      <c r="A182" s="804"/>
      <c r="B182" s="153">
        <v>2</v>
      </c>
      <c r="C182" s="787"/>
      <c r="D182" s="780"/>
      <c r="E182" s="781"/>
      <c r="F182" s="783"/>
      <c r="G182" s="785"/>
      <c r="H182" s="153"/>
      <c r="I182" s="153"/>
      <c r="J182" s="163" t="str">
        <f xml:space="preserve"> IF(OR(E182="X",D180="X",C178="x",E184="x" ),"x","")</f>
        <v/>
      </c>
      <c r="K182" s="156" t="s">
        <v>109</v>
      </c>
    </row>
    <row r="183" spans="1:11" ht="28.2" x14ac:dyDescent="0.25">
      <c r="A183" s="804"/>
      <c r="B183" s="153" t="s">
        <v>229</v>
      </c>
      <c r="C183" s="798"/>
      <c r="D183" s="780"/>
      <c r="E183" s="782"/>
      <c r="F183" s="784"/>
      <c r="G183" s="785"/>
      <c r="H183" s="153"/>
      <c r="I183" s="153"/>
      <c r="J183" s="162"/>
      <c r="K183" s="156"/>
    </row>
    <row r="184" spans="1:11" ht="28.2" x14ac:dyDescent="0.25">
      <c r="A184" s="804"/>
      <c r="B184" s="153">
        <v>1</v>
      </c>
      <c r="C184" s="787"/>
      <c r="D184" s="789"/>
      <c r="E184" s="791"/>
      <c r="F184" s="793"/>
      <c r="G184" s="795"/>
      <c r="H184" s="153"/>
      <c r="I184" s="153"/>
      <c r="J184" s="164" t="str">
        <f xml:space="preserve"> IF(OR(C180="X",C182="X",D182="x",D184="x",C184="x" ),"x","")</f>
        <v/>
      </c>
      <c r="K184" s="156" t="s">
        <v>111</v>
      </c>
    </row>
    <row r="185" spans="1:11" ht="24" customHeight="1" x14ac:dyDescent="0.25">
      <c r="A185" s="804"/>
      <c r="B185" s="153" t="s">
        <v>112</v>
      </c>
      <c r="C185" s="788"/>
      <c r="D185" s="790"/>
      <c r="E185" s="792"/>
      <c r="F185" s="794"/>
      <c r="G185" s="796"/>
      <c r="H185" s="153"/>
      <c r="I185" s="153"/>
      <c r="J185" s="153"/>
      <c r="K185" s="154"/>
    </row>
    <row r="186" spans="1:11" x14ac:dyDescent="0.25">
      <c r="A186" s="172"/>
      <c r="B186" s="153"/>
      <c r="C186" s="153">
        <v>1</v>
      </c>
      <c r="D186" s="153">
        <v>2</v>
      </c>
      <c r="E186" s="153">
        <v>3</v>
      </c>
      <c r="F186" s="153">
        <v>4</v>
      </c>
      <c r="G186" s="153">
        <v>5</v>
      </c>
      <c r="H186" s="153"/>
      <c r="I186" s="153"/>
      <c r="J186" s="153"/>
      <c r="K186" s="154"/>
    </row>
    <row r="187" spans="1:11" x14ac:dyDescent="0.25">
      <c r="A187" s="172"/>
      <c r="B187" s="153"/>
      <c r="C187" s="153" t="s">
        <v>113</v>
      </c>
      <c r="D187" s="153" t="s">
        <v>114</v>
      </c>
      <c r="E187" s="153" t="s">
        <v>115</v>
      </c>
      <c r="F187" s="153" t="s">
        <v>116</v>
      </c>
      <c r="G187" s="153" t="s">
        <v>117</v>
      </c>
      <c r="H187" s="153"/>
      <c r="I187" s="153"/>
      <c r="J187" s="153"/>
      <c r="K187" s="154"/>
    </row>
    <row r="188" spans="1:11" x14ac:dyDescent="0.25">
      <c r="A188" s="172"/>
      <c r="B188" s="153"/>
      <c r="C188" s="786" t="s">
        <v>118</v>
      </c>
      <c r="D188" s="786"/>
      <c r="E188" s="786"/>
      <c r="F188" s="786"/>
      <c r="G188" s="786"/>
      <c r="H188" s="153"/>
      <c r="I188" s="153"/>
      <c r="J188" s="153"/>
      <c r="K188" s="154"/>
    </row>
    <row r="189" spans="1:11" x14ac:dyDescent="0.25">
      <c r="A189" s="172"/>
      <c r="B189" s="153"/>
      <c r="C189" s="786"/>
      <c r="D189" s="786"/>
      <c r="E189" s="786"/>
      <c r="F189" s="786"/>
      <c r="G189" s="786"/>
      <c r="H189" s="153"/>
      <c r="I189" s="153"/>
      <c r="J189" s="153"/>
      <c r="K189" s="154"/>
    </row>
    <row r="190" spans="1:11" ht="14.4" thickBot="1" x14ac:dyDescent="0.3">
      <c r="A190" s="79"/>
      <c r="B190" s="80"/>
      <c r="C190" s="80"/>
      <c r="D190" s="80"/>
      <c r="E190" s="80"/>
      <c r="F190" s="80"/>
      <c r="G190" s="80"/>
      <c r="H190" s="80"/>
      <c r="I190" s="80"/>
      <c r="J190" s="80"/>
      <c r="K190" s="81"/>
    </row>
    <row r="191" spans="1:11" ht="14.4" thickBot="1" x14ac:dyDescent="0.3"/>
    <row r="192" spans="1:11" ht="33" customHeight="1" thickBot="1" x14ac:dyDescent="0.3">
      <c r="A192" s="141" t="s">
        <v>102</v>
      </c>
      <c r="B192" s="809" t="str">
        <f>DESCRIPCION!A37</f>
        <v>j</v>
      </c>
      <c r="C192" s="810"/>
      <c r="D192" s="810"/>
      <c r="E192" s="810"/>
      <c r="F192" s="810"/>
      <c r="G192" s="810"/>
      <c r="H192" s="810"/>
      <c r="I192" s="811"/>
      <c r="J192" s="142" t="s">
        <v>332</v>
      </c>
      <c r="K192" s="140" t="str">
        <f>IF(J198="x","EXTREMA",IF(J200="x","ALTA",IF(J202="x","MODERADA",IF(J204="x","BAJA",""))))</f>
        <v/>
      </c>
    </row>
    <row r="193" spans="1:11" ht="16.2" thickBot="1" x14ac:dyDescent="0.3">
      <c r="A193" s="818" t="s">
        <v>104</v>
      </c>
      <c r="B193" s="819"/>
      <c r="C193" s="819"/>
      <c r="D193" s="820" t="str">
        <f>PROBABILIDAD!T20</f>
        <v xml:space="preserve"> </v>
      </c>
      <c r="E193" s="821"/>
      <c r="F193" s="818" t="s">
        <v>333</v>
      </c>
      <c r="G193" s="819"/>
      <c r="H193" s="819"/>
      <c r="I193" s="822"/>
      <c r="J193" s="823"/>
      <c r="K193" s="824"/>
    </row>
    <row r="194" spans="1:11" x14ac:dyDescent="0.25">
      <c r="A194" s="172"/>
      <c r="B194" s="153"/>
      <c r="C194" s="153"/>
      <c r="D194" s="153"/>
      <c r="E194" s="153"/>
      <c r="F194" s="153"/>
      <c r="G194" s="153"/>
      <c r="H194" s="153"/>
      <c r="I194" s="153"/>
      <c r="J194" s="168"/>
      <c r="K194" s="169"/>
    </row>
    <row r="195" spans="1:11" x14ac:dyDescent="0.25">
      <c r="A195" s="172"/>
      <c r="B195" s="153"/>
      <c r="C195" s="173"/>
      <c r="D195" s="153"/>
      <c r="E195" s="153"/>
      <c r="F195" s="153"/>
      <c r="G195" s="153"/>
      <c r="H195" s="153"/>
      <c r="I195" s="153"/>
      <c r="J195" s="168"/>
      <c r="K195" s="169"/>
    </row>
    <row r="196" spans="1:11" ht="27" customHeight="1" x14ac:dyDescent="0.25">
      <c r="A196" s="804" t="s">
        <v>104</v>
      </c>
      <c r="B196" s="153">
        <v>5</v>
      </c>
      <c r="C196" s="805"/>
      <c r="D196" s="784"/>
      <c r="E196" s="785"/>
      <c r="F196" s="785"/>
      <c r="G196" s="785"/>
      <c r="H196" s="153"/>
      <c r="I196" s="153"/>
      <c r="J196" s="799" t="s">
        <v>103</v>
      </c>
      <c r="K196" s="800"/>
    </row>
    <row r="197" spans="1:11" x14ac:dyDescent="0.25">
      <c r="A197" s="804"/>
      <c r="B197" s="153" t="s">
        <v>106</v>
      </c>
      <c r="C197" s="806"/>
      <c r="D197" s="784"/>
      <c r="E197" s="785"/>
      <c r="F197" s="785"/>
      <c r="G197" s="785"/>
      <c r="H197" s="153"/>
      <c r="I197" s="153"/>
      <c r="J197" s="155"/>
      <c r="K197" s="156"/>
    </row>
    <row r="198" spans="1:11" ht="30.75" customHeight="1" x14ac:dyDescent="0.25">
      <c r="A198" s="804"/>
      <c r="B198" s="153">
        <v>4</v>
      </c>
      <c r="C198" s="807"/>
      <c r="D198" s="784"/>
      <c r="E198" s="784"/>
      <c r="F198" s="797"/>
      <c r="G198" s="785"/>
      <c r="H198" s="153"/>
      <c r="I198" s="153"/>
      <c r="J198" s="159" t="str">
        <f xml:space="preserve"> IF(OR(E196="X",F196="X",G196="x",F198="x",G198="X",F200="X",G200="X",G202="X" ),"x","")</f>
        <v/>
      </c>
      <c r="K198" s="156" t="s">
        <v>105</v>
      </c>
    </row>
    <row r="199" spans="1:11" ht="28.2" x14ac:dyDescent="0.25">
      <c r="A199" s="804"/>
      <c r="B199" s="153" t="s">
        <v>108</v>
      </c>
      <c r="C199" s="808"/>
      <c r="D199" s="784"/>
      <c r="E199" s="784"/>
      <c r="F199" s="797"/>
      <c r="G199" s="785"/>
      <c r="H199" s="153"/>
      <c r="I199" s="153"/>
      <c r="J199" s="160"/>
      <c r="K199" s="156"/>
    </row>
    <row r="200" spans="1:11" ht="25.5" customHeight="1" x14ac:dyDescent="0.25">
      <c r="A200" s="804"/>
      <c r="B200" s="153">
        <v>3</v>
      </c>
      <c r="C200" s="787"/>
      <c r="D200" s="782"/>
      <c r="E200" s="783"/>
      <c r="F200" s="797"/>
      <c r="G200" s="785"/>
      <c r="H200" s="153"/>
      <c r="I200" s="153"/>
      <c r="J200" s="161" t="str">
        <f xml:space="preserve"> IF(OR(C196="X",D196="X",D198="x",E198="x",E200="X",F202="X",F204="X",G204="X" ),"x","")</f>
        <v/>
      </c>
      <c r="K200" s="156" t="s">
        <v>107</v>
      </c>
    </row>
    <row r="201" spans="1:11" ht="28.2" x14ac:dyDescent="0.25">
      <c r="A201" s="804"/>
      <c r="B201" s="153" t="s">
        <v>110</v>
      </c>
      <c r="C201" s="798"/>
      <c r="D201" s="782"/>
      <c r="E201" s="784"/>
      <c r="F201" s="797"/>
      <c r="G201" s="785"/>
      <c r="H201" s="153"/>
      <c r="I201" s="153"/>
      <c r="J201" s="162"/>
      <c r="K201" s="156"/>
    </row>
    <row r="202" spans="1:11" ht="32.25" customHeight="1" x14ac:dyDescent="0.25">
      <c r="A202" s="804"/>
      <c r="B202" s="153">
        <v>2</v>
      </c>
      <c r="C202" s="787"/>
      <c r="D202" s="780"/>
      <c r="E202" s="781"/>
      <c r="F202" s="783"/>
      <c r="G202" s="785"/>
      <c r="H202" s="153"/>
      <c r="I202" s="153"/>
      <c r="J202" s="163" t="str">
        <f xml:space="preserve"> IF(OR(C198="X",D200="X",E202="x",E204="x" ),"x","")</f>
        <v/>
      </c>
      <c r="K202" s="156" t="s">
        <v>109</v>
      </c>
    </row>
    <row r="203" spans="1:11" ht="28.2" x14ac:dyDescent="0.25">
      <c r="A203" s="804"/>
      <c r="B203" s="153" t="s">
        <v>229</v>
      </c>
      <c r="C203" s="798"/>
      <c r="D203" s="780"/>
      <c r="E203" s="782"/>
      <c r="F203" s="784"/>
      <c r="G203" s="785"/>
      <c r="H203" s="153"/>
      <c r="I203" s="153"/>
      <c r="J203" s="162"/>
      <c r="K203" s="156"/>
    </row>
    <row r="204" spans="1:11" ht="28.2" x14ac:dyDescent="0.25">
      <c r="A204" s="804"/>
      <c r="B204" s="153">
        <v>1</v>
      </c>
      <c r="C204" s="787"/>
      <c r="D204" s="789"/>
      <c r="E204" s="791"/>
      <c r="F204" s="793"/>
      <c r="G204" s="795"/>
      <c r="H204" s="153"/>
      <c r="I204" s="153"/>
      <c r="J204" s="164" t="str">
        <f xml:space="preserve"> IF(OR(C200="X",C202="X",D202="x",D204="x",C204="x" ),"x","")</f>
        <v/>
      </c>
      <c r="K204" s="156" t="s">
        <v>111</v>
      </c>
    </row>
    <row r="205" spans="1:11" ht="26.25" customHeight="1" x14ac:dyDescent="0.25">
      <c r="A205" s="804"/>
      <c r="B205" s="153" t="s">
        <v>112</v>
      </c>
      <c r="C205" s="788"/>
      <c r="D205" s="790"/>
      <c r="E205" s="792"/>
      <c r="F205" s="794"/>
      <c r="G205" s="796"/>
      <c r="H205" s="153"/>
      <c r="I205" s="153"/>
      <c r="J205" s="153"/>
      <c r="K205" s="154"/>
    </row>
    <row r="206" spans="1:11" x14ac:dyDescent="0.25">
      <c r="A206" s="172"/>
      <c r="B206" s="153"/>
      <c r="C206" s="153">
        <v>1</v>
      </c>
      <c r="D206" s="153">
        <v>2</v>
      </c>
      <c r="E206" s="153">
        <v>3</v>
      </c>
      <c r="F206" s="153">
        <v>4</v>
      </c>
      <c r="G206" s="153">
        <v>5</v>
      </c>
      <c r="H206" s="153"/>
      <c r="I206" s="153"/>
      <c r="J206" s="153"/>
      <c r="K206" s="154"/>
    </row>
    <row r="207" spans="1:11" x14ac:dyDescent="0.25">
      <c r="A207" s="172"/>
      <c r="B207" s="153"/>
      <c r="C207" s="153" t="s">
        <v>113</v>
      </c>
      <c r="D207" s="153" t="s">
        <v>114</v>
      </c>
      <c r="E207" s="153" t="s">
        <v>115</v>
      </c>
      <c r="F207" s="153" t="s">
        <v>116</v>
      </c>
      <c r="G207" s="153" t="s">
        <v>117</v>
      </c>
      <c r="H207" s="153"/>
      <c r="I207" s="153"/>
      <c r="J207" s="153"/>
      <c r="K207" s="154"/>
    </row>
    <row r="208" spans="1:11" x14ac:dyDescent="0.25">
      <c r="A208" s="172"/>
      <c r="B208" s="153"/>
      <c r="C208" s="786" t="s">
        <v>118</v>
      </c>
      <c r="D208" s="786"/>
      <c r="E208" s="786"/>
      <c r="F208" s="786"/>
      <c r="G208" s="786"/>
      <c r="H208" s="153"/>
      <c r="I208" s="153"/>
      <c r="J208" s="153"/>
      <c r="K208" s="154"/>
    </row>
    <row r="209" spans="1:11" x14ac:dyDescent="0.25">
      <c r="A209" s="172"/>
      <c r="B209" s="153"/>
      <c r="C209" s="786"/>
      <c r="D209" s="786"/>
      <c r="E209" s="786"/>
      <c r="F209" s="786"/>
      <c r="G209" s="786"/>
      <c r="H209" s="153"/>
      <c r="I209" s="153"/>
      <c r="J209" s="153"/>
      <c r="K209" s="154"/>
    </row>
    <row r="210" spans="1:11" ht="14.4" thickBot="1" x14ac:dyDescent="0.3">
      <c r="A210" s="79"/>
      <c r="B210" s="80"/>
      <c r="C210" s="80"/>
      <c r="D210" s="80"/>
      <c r="E210" s="80"/>
      <c r="F210" s="80"/>
      <c r="G210" s="80"/>
      <c r="H210" s="80"/>
      <c r="I210" s="80"/>
      <c r="J210" s="80"/>
      <c r="K210" s="81"/>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113</v>
      </c>
    </row>
    <row r="2" spans="1:1" x14ac:dyDescent="0.3">
      <c r="A2" t="s">
        <v>114</v>
      </c>
    </row>
    <row r="3" spans="1:1" x14ac:dyDescent="0.3">
      <c r="A3" t="s">
        <v>115</v>
      </c>
    </row>
    <row r="4" spans="1:1" x14ac:dyDescent="0.3">
      <c r="A4" t="s">
        <v>116</v>
      </c>
    </row>
    <row r="5" spans="1:1" x14ac:dyDescent="0.3">
      <c r="A5" t="s">
        <v>117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21875" customWidth="1"/>
    <col min="3" max="3" width="59.77734375" style="24" customWidth="1"/>
  </cols>
  <sheetData>
    <row r="1" spans="1:1" x14ac:dyDescent="0.3">
      <c r="A1" s="38" t="s">
        <v>119</v>
      </c>
    </row>
    <row r="2" spans="1:1" x14ac:dyDescent="0.3">
      <c r="A2" s="8"/>
    </row>
    <row r="3" spans="1:1" x14ac:dyDescent="0.3">
      <c r="A3" s="8" t="s">
        <v>120</v>
      </c>
    </row>
    <row r="4" spans="1:1" x14ac:dyDescent="0.3">
      <c r="A4" s="8" t="s">
        <v>121</v>
      </c>
    </row>
    <row r="6" spans="1:1" x14ac:dyDescent="0.3">
      <c r="A6" s="38" t="s">
        <v>122</v>
      </c>
    </row>
    <row r="7" spans="1:1" x14ac:dyDescent="0.3">
      <c r="A7" t="s">
        <v>71</v>
      </c>
    </row>
    <row r="8" spans="1:1" x14ac:dyDescent="0.3">
      <c r="A8" t="s">
        <v>123</v>
      </c>
    </row>
    <row r="9" spans="1:1" x14ac:dyDescent="0.3">
      <c r="A9" t="s">
        <v>124</v>
      </c>
    </row>
    <row r="10" spans="1:1" x14ac:dyDescent="0.3">
      <c r="A10" t="s">
        <v>125</v>
      </c>
    </row>
    <row r="11" spans="1:1" x14ac:dyDescent="0.3">
      <c r="A11" t="s">
        <v>126</v>
      </c>
    </row>
    <row r="12" spans="1:1" x14ac:dyDescent="0.3">
      <c r="A12" t="s">
        <v>127</v>
      </c>
    </row>
    <row r="13" spans="1:1" x14ac:dyDescent="0.3">
      <c r="A13" t="s">
        <v>128</v>
      </c>
    </row>
    <row r="14" spans="1:1" x14ac:dyDescent="0.3">
      <c r="A14" t="s">
        <v>129</v>
      </c>
    </row>
    <row r="15" spans="1:1" x14ac:dyDescent="0.3">
      <c r="A15" t="s">
        <v>130</v>
      </c>
    </row>
    <row r="16" spans="1:1" x14ac:dyDescent="0.3">
      <c r="A16" t="s">
        <v>131</v>
      </c>
    </row>
    <row r="19" spans="1:3" x14ac:dyDescent="0.3">
      <c r="A19" s="38" t="s">
        <v>118</v>
      </c>
    </row>
    <row r="20" spans="1:3" x14ac:dyDescent="0.3">
      <c r="A20" t="s">
        <v>75</v>
      </c>
    </row>
    <row r="21" spans="1:3" x14ac:dyDescent="0.3">
      <c r="A21" t="s">
        <v>132</v>
      </c>
    </row>
    <row r="22" spans="1:3" x14ac:dyDescent="0.3">
      <c r="A22" t="s">
        <v>133</v>
      </c>
    </row>
    <row r="23" spans="1:3" x14ac:dyDescent="0.3">
      <c r="A23" t="s">
        <v>134</v>
      </c>
    </row>
    <row r="24" spans="1:3" x14ac:dyDescent="0.3">
      <c r="A24" t="s">
        <v>135</v>
      </c>
    </row>
    <row r="25" spans="1:3" x14ac:dyDescent="0.3">
      <c r="A25" t="s">
        <v>136</v>
      </c>
    </row>
    <row r="28" spans="1:3" ht="141" customHeight="1" x14ac:dyDescent="0.3">
      <c r="A28" s="46" t="s">
        <v>137</v>
      </c>
      <c r="B28" s="48" t="s">
        <v>138</v>
      </c>
      <c r="C28" s="48" t="s">
        <v>139</v>
      </c>
    </row>
    <row r="29" spans="1:3" ht="144" customHeight="1" x14ac:dyDescent="0.3">
      <c r="A29" t="s">
        <v>140</v>
      </c>
      <c r="B29" s="39" t="s">
        <v>141</v>
      </c>
      <c r="C29" s="47" t="s">
        <v>142</v>
      </c>
    </row>
    <row r="30" spans="1:3" ht="115.2" x14ac:dyDescent="0.3">
      <c r="A30" s="44" t="s">
        <v>143</v>
      </c>
      <c r="B30" s="37" t="s">
        <v>144</v>
      </c>
      <c r="C30" s="47" t="s">
        <v>145</v>
      </c>
    </row>
    <row r="31" spans="1:3" ht="96.6" x14ac:dyDescent="0.3">
      <c r="A31" t="s">
        <v>146</v>
      </c>
      <c r="B31" s="37" t="s">
        <v>147</v>
      </c>
      <c r="C31" s="47" t="s">
        <v>148</v>
      </c>
    </row>
    <row r="32" spans="1:3" ht="96.6" x14ac:dyDescent="0.3">
      <c r="A32" t="s">
        <v>149</v>
      </c>
      <c r="B32" s="37" t="s">
        <v>150</v>
      </c>
      <c r="C32" s="47" t="s">
        <v>151</v>
      </c>
    </row>
    <row r="34" spans="1:3" x14ac:dyDescent="0.3">
      <c r="A34" t="s">
        <v>152</v>
      </c>
      <c r="C34" s="49" t="s">
        <v>153</v>
      </c>
    </row>
    <row r="35" spans="1:3" x14ac:dyDescent="0.3">
      <c r="A35">
        <v>1</v>
      </c>
      <c r="B35">
        <f>IF(' IMPACTO RIESGOS CORRUPCION'!D13="X",1,0)</f>
        <v>1</v>
      </c>
    </row>
    <row r="36" spans="1:3" x14ac:dyDescent="0.3">
      <c r="A36">
        <v>2</v>
      </c>
      <c r="B36">
        <f>IF(' IMPACTO RIESGOS CORRUPCION'!D14="X",1,0)</f>
        <v>1</v>
      </c>
      <c r="C36" s="24" t="s">
        <v>120</v>
      </c>
    </row>
    <row r="37" spans="1:3" x14ac:dyDescent="0.3">
      <c r="A37">
        <v>3</v>
      </c>
      <c r="B37">
        <f>IF(' IMPACTO RIESGOS CORRUPCION'!D15="X",1,0)</f>
        <v>0</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154</v>
      </c>
      <c r="B54">
        <f>SUM(B35:B53)</f>
        <v>12</v>
      </c>
    </row>
    <row r="57" spans="1:2" x14ac:dyDescent="0.3">
      <c r="A57" t="s">
        <v>155</v>
      </c>
    </row>
    <row r="58" spans="1:2" x14ac:dyDescent="0.3">
      <c r="A58">
        <v>1</v>
      </c>
      <c r="B58">
        <f>IF(' IMPACTO RIESGOS CORRUPCION'!D36="X",1,0)</f>
        <v>1</v>
      </c>
    </row>
    <row r="59" spans="1:2" x14ac:dyDescent="0.3">
      <c r="A59">
        <v>2</v>
      </c>
      <c r="B59">
        <f>IF(' IMPACTO RIESGOS CORRUPCION'!D37="X",1,0)</f>
        <v>1</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1</v>
      </c>
    </row>
    <row r="63" spans="1:2" x14ac:dyDescent="0.3">
      <c r="A63">
        <v>6</v>
      </c>
      <c r="B63">
        <f>IF(' IMPACTO RIESGOS CORRUPCION'!D41="X",1,0)</f>
        <v>1</v>
      </c>
    </row>
    <row r="64" spans="1:2" x14ac:dyDescent="0.3">
      <c r="A64">
        <v>7</v>
      </c>
      <c r="B64">
        <f>IF(' IMPACTO RIESGOS CORRUPCION'!D42="X",1,0)</f>
        <v>1</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1</v>
      </c>
    </row>
    <row r="71" spans="1:2" x14ac:dyDescent="0.3">
      <c r="A71">
        <v>14</v>
      </c>
      <c r="B71">
        <f>IF(' IMPACTO RIESGOS CORRUPCION'!D49="X",1,0)</f>
        <v>1</v>
      </c>
    </row>
    <row r="72" spans="1:2" x14ac:dyDescent="0.3">
      <c r="A72">
        <v>15</v>
      </c>
      <c r="B72">
        <f>IF(' IMPACTO RIESGOS CORRUPCION'!D50="X",1,0)</f>
        <v>1</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154</v>
      </c>
      <c r="B77">
        <f>SUM(B58:B76)</f>
        <v>11</v>
      </c>
    </row>
    <row r="80" spans="1:2" x14ac:dyDescent="0.3">
      <c r="A80" t="s">
        <v>156</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154</v>
      </c>
      <c r="B100">
        <f>SUM(B81:B99)</f>
        <v>0</v>
      </c>
    </row>
    <row r="103" spans="1:2" x14ac:dyDescent="0.3">
      <c r="A103" t="s">
        <v>157</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154</v>
      </c>
      <c r="B123">
        <f>SUM(B104:B122)</f>
        <v>0</v>
      </c>
    </row>
    <row r="126" spans="1:2" x14ac:dyDescent="0.3">
      <c r="A126" t="s">
        <v>157</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154</v>
      </c>
      <c r="B146">
        <f>SUM(B127:B145)</f>
        <v>0</v>
      </c>
    </row>
    <row r="150" spans="1:2" x14ac:dyDescent="0.3">
      <c r="A150" t="s">
        <v>158</v>
      </c>
    </row>
    <row r="151" spans="1:2" x14ac:dyDescent="0.3">
      <c r="A151" s="43" t="s">
        <v>159</v>
      </c>
    </row>
    <row r="152" spans="1:2" x14ac:dyDescent="0.3">
      <c r="A152" t="s">
        <v>160</v>
      </c>
    </row>
    <row r="153" spans="1:2" x14ac:dyDescent="0.3">
      <c r="A153" t="s">
        <v>161</v>
      </c>
    </row>
    <row r="154" spans="1:2" x14ac:dyDescent="0.3">
      <c r="A154" t="s">
        <v>162</v>
      </c>
    </row>
    <row r="155" spans="1:2" x14ac:dyDescent="0.3">
      <c r="A155" t="s">
        <v>160</v>
      </c>
    </row>
    <row r="156" spans="1:2" x14ac:dyDescent="0.3">
      <c r="A156" t="s">
        <v>163</v>
      </c>
    </row>
    <row r="157" spans="1:2" x14ac:dyDescent="0.3">
      <c r="A157" t="s">
        <v>164</v>
      </c>
    </row>
    <row r="159" spans="1:2" x14ac:dyDescent="0.3">
      <c r="A159" s="43" t="s">
        <v>165</v>
      </c>
      <c r="B159" t="s">
        <v>121</v>
      </c>
    </row>
    <row r="160" spans="1:2" x14ac:dyDescent="0.3">
      <c r="A160" t="s">
        <v>160</v>
      </c>
    </row>
    <row r="161" spans="1:1" x14ac:dyDescent="0.3">
      <c r="A161" t="s">
        <v>166</v>
      </c>
    </row>
    <row r="162" spans="1:1" x14ac:dyDescent="0.3">
      <c r="A162" t="s">
        <v>167</v>
      </c>
    </row>
    <row r="164" spans="1:1" x14ac:dyDescent="0.3">
      <c r="A164" s="43" t="s">
        <v>168</v>
      </c>
    </row>
    <row r="165" spans="1:1" x14ac:dyDescent="0.3">
      <c r="A165" t="s">
        <v>160</v>
      </c>
    </row>
    <row r="166" spans="1:1" x14ac:dyDescent="0.3">
      <c r="A166" t="s">
        <v>169</v>
      </c>
    </row>
    <row r="167" spans="1:1" x14ac:dyDescent="0.3">
      <c r="A167" t="s">
        <v>170</v>
      </c>
    </row>
    <row r="168" spans="1:1" x14ac:dyDescent="0.3">
      <c r="A168" t="s">
        <v>171</v>
      </c>
    </row>
    <row r="170" spans="1:1" x14ac:dyDescent="0.3">
      <c r="A170" s="43" t="s">
        <v>172</v>
      </c>
    </row>
    <row r="171" spans="1:1" x14ac:dyDescent="0.3">
      <c r="A171" t="s">
        <v>160</v>
      </c>
    </row>
    <row r="172" spans="1:1" x14ac:dyDescent="0.3">
      <c r="A172" t="s">
        <v>173</v>
      </c>
    </row>
    <row r="173" spans="1:1" x14ac:dyDescent="0.3">
      <c r="A173" t="s">
        <v>174</v>
      </c>
    </row>
    <row r="175" spans="1:1" x14ac:dyDescent="0.3">
      <c r="A175" s="43" t="s">
        <v>175</v>
      </c>
    </row>
    <row r="176" spans="1:1" x14ac:dyDescent="0.3">
      <c r="A176" t="s">
        <v>160</v>
      </c>
    </row>
    <row r="177" spans="1:1" x14ac:dyDescent="0.3">
      <c r="A177" t="s">
        <v>176</v>
      </c>
    </row>
    <row r="178" spans="1:1" x14ac:dyDescent="0.3">
      <c r="A178" t="s">
        <v>177</v>
      </c>
    </row>
    <row r="180" spans="1:1" x14ac:dyDescent="0.3">
      <c r="A180" s="43" t="s">
        <v>178</v>
      </c>
    </row>
    <row r="181" spans="1:1" x14ac:dyDescent="0.3">
      <c r="A181" t="s">
        <v>160</v>
      </c>
    </row>
    <row r="182" spans="1:1" x14ac:dyDescent="0.3">
      <c r="A182" t="s">
        <v>179</v>
      </c>
    </row>
    <row r="183" spans="1:1" x14ac:dyDescent="0.3">
      <c r="A183" t="s">
        <v>180</v>
      </c>
    </row>
    <row r="184" spans="1:1" x14ac:dyDescent="0.3">
      <c r="A184" t="s">
        <v>181</v>
      </c>
    </row>
    <row r="186" spans="1:1" x14ac:dyDescent="0.3">
      <c r="A186" s="43" t="s">
        <v>182</v>
      </c>
    </row>
    <row r="187" spans="1:1" x14ac:dyDescent="0.3">
      <c r="A187" t="s">
        <v>160</v>
      </c>
    </row>
    <row r="188" spans="1:1" x14ac:dyDescent="0.3">
      <c r="A188" t="s">
        <v>183</v>
      </c>
    </row>
    <row r="189" spans="1:1" x14ac:dyDescent="0.3">
      <c r="A189" t="s">
        <v>184</v>
      </c>
    </row>
    <row r="190" spans="1:1" x14ac:dyDescent="0.3">
      <c r="A190" t="s">
        <v>185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334</v>
      </c>
      <c r="C1" t="s">
        <v>113</v>
      </c>
    </row>
    <row r="2" spans="1:3" x14ac:dyDescent="0.3">
      <c r="A2" t="s">
        <v>229</v>
      </c>
      <c r="C2" t="s">
        <v>114</v>
      </c>
    </row>
    <row r="3" spans="1:3" x14ac:dyDescent="0.3">
      <c r="A3" t="s">
        <v>110</v>
      </c>
      <c r="C3" t="s">
        <v>115</v>
      </c>
    </row>
    <row r="4" spans="1:3" x14ac:dyDescent="0.3">
      <c r="A4" t="s">
        <v>108</v>
      </c>
      <c r="C4" t="s">
        <v>116</v>
      </c>
    </row>
    <row r="5" spans="1:3" x14ac:dyDescent="0.3">
      <c r="A5" t="s">
        <v>335</v>
      </c>
      <c r="C5" t="s">
        <v>117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4" zoomScale="55" zoomScaleNormal="55" workbookViewId="0">
      <selection activeCell="W19" sqref="W19"/>
    </sheetView>
  </sheetViews>
  <sheetFormatPr baseColWidth="10" defaultRowHeight="14.4" x14ac:dyDescent="0.3"/>
  <cols>
    <col min="8" max="8" width="10.5546875" customWidth="1"/>
    <col min="9" max="9" width="10.44140625" customWidth="1"/>
    <col min="11" max="11" width="16" customWidth="1"/>
  </cols>
  <sheetData>
    <row r="1" spans="1:12" s="24" customFormat="1" ht="13.8" x14ac:dyDescent="0.3">
      <c r="A1" s="569"/>
      <c r="B1" s="447"/>
      <c r="C1" s="895" t="s">
        <v>415</v>
      </c>
      <c r="D1" s="447"/>
      <c r="E1" s="447"/>
      <c r="F1" s="447"/>
      <c r="G1" s="571" t="s">
        <v>364</v>
      </c>
      <c r="H1" s="571"/>
      <c r="I1" s="571"/>
      <c r="J1" s="865"/>
      <c r="K1" s="372"/>
      <c r="L1" s="25"/>
    </row>
    <row r="2" spans="1:12" s="24" customFormat="1" ht="13.8" x14ac:dyDescent="0.3">
      <c r="A2" s="570"/>
      <c r="B2" s="448"/>
      <c r="C2" s="448"/>
      <c r="D2" s="448"/>
      <c r="E2" s="448"/>
      <c r="F2" s="448"/>
      <c r="G2" s="572" t="s">
        <v>368</v>
      </c>
      <c r="H2" s="572"/>
      <c r="I2" s="572"/>
      <c r="J2" s="866"/>
      <c r="K2" s="373"/>
      <c r="L2" s="25"/>
    </row>
    <row r="3" spans="1:12" s="24" customFormat="1" ht="13.8" x14ac:dyDescent="0.3">
      <c r="A3" s="570"/>
      <c r="B3" s="448"/>
      <c r="C3" s="448" t="s">
        <v>367</v>
      </c>
      <c r="D3" s="448"/>
      <c r="E3" s="448"/>
      <c r="F3" s="448"/>
      <c r="G3" s="572" t="s">
        <v>369</v>
      </c>
      <c r="H3" s="572"/>
      <c r="I3" s="572"/>
      <c r="J3" s="866"/>
      <c r="K3" s="373"/>
      <c r="L3" s="25"/>
    </row>
    <row r="4" spans="1:12" s="24" customFormat="1" ht="13.8" x14ac:dyDescent="0.3">
      <c r="A4" s="570"/>
      <c r="B4" s="448"/>
      <c r="C4" s="448"/>
      <c r="D4" s="448"/>
      <c r="E4" s="448"/>
      <c r="F4" s="448"/>
      <c r="G4" s="572" t="s">
        <v>370</v>
      </c>
      <c r="H4" s="572"/>
      <c r="I4" s="572"/>
      <c r="J4" s="866"/>
      <c r="K4" s="373"/>
      <c r="L4" s="25"/>
    </row>
    <row r="5" spans="1:12" ht="15.6" x14ac:dyDescent="0.3">
      <c r="A5" s="435"/>
      <c r="B5" s="436"/>
      <c r="C5" s="436"/>
      <c r="D5" s="436"/>
      <c r="E5" s="436"/>
      <c r="F5" s="436"/>
      <c r="G5" s="436"/>
      <c r="H5" s="436"/>
      <c r="I5" s="436"/>
      <c r="J5" s="436"/>
      <c r="K5" s="437"/>
      <c r="L5" s="1"/>
    </row>
    <row r="6" spans="1:12" x14ac:dyDescent="0.3">
      <c r="A6" s="873" t="s">
        <v>101</v>
      </c>
      <c r="B6" s="874"/>
      <c r="C6" s="874"/>
      <c r="D6" s="874"/>
      <c r="E6" s="874"/>
      <c r="F6" s="874"/>
      <c r="G6" s="874"/>
      <c r="H6" s="874"/>
      <c r="I6" s="874"/>
      <c r="J6" s="874"/>
      <c r="K6" s="875"/>
      <c r="L6" s="1"/>
    </row>
    <row r="7" spans="1:12" x14ac:dyDescent="0.3">
      <c r="A7" s="873"/>
      <c r="B7" s="874"/>
      <c r="C7" s="874"/>
      <c r="D7" s="874"/>
      <c r="E7" s="874"/>
      <c r="F7" s="874"/>
      <c r="G7" s="874"/>
      <c r="H7" s="874"/>
      <c r="I7" s="874"/>
      <c r="J7" s="874"/>
      <c r="K7" s="875"/>
      <c r="L7" s="1"/>
    </row>
    <row r="8" spans="1:12" x14ac:dyDescent="0.3">
      <c r="A8" s="869" t="str">
        <f>CONTEXTO!A8</f>
        <v xml:space="preserve">PROCESO: Gestión de Hacienda Pública </v>
      </c>
      <c r="B8" s="439"/>
      <c r="C8" s="439"/>
      <c r="D8" s="439"/>
      <c r="E8" s="439"/>
      <c r="F8" s="439"/>
      <c r="G8" s="439"/>
      <c r="H8" s="439"/>
      <c r="I8" s="439"/>
      <c r="J8" s="439"/>
      <c r="K8" s="440"/>
      <c r="L8" s="1"/>
    </row>
    <row r="9" spans="1:12" ht="56.25" customHeight="1" thickBot="1" x14ac:dyDescent="0.35">
      <c r="A9" s="87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871"/>
      <c r="C9" s="871"/>
      <c r="D9" s="871"/>
      <c r="E9" s="871"/>
      <c r="F9" s="871"/>
      <c r="G9" s="871"/>
      <c r="H9" s="871"/>
      <c r="I9" s="871"/>
      <c r="J9" s="871"/>
      <c r="K9" s="872"/>
      <c r="L9" s="1"/>
    </row>
    <row r="10" spans="1:12" ht="15" thickBot="1" x14ac:dyDescent="0.35">
      <c r="A10" s="867"/>
      <c r="B10" s="868"/>
      <c r="C10" s="868"/>
      <c r="D10" s="868"/>
      <c r="E10" s="868"/>
      <c r="F10" s="868"/>
      <c r="G10" s="868"/>
      <c r="H10" s="868"/>
      <c r="I10" s="868"/>
      <c r="J10" s="868"/>
      <c r="K10" s="868"/>
      <c r="L10" s="1"/>
    </row>
    <row r="11" spans="1:12" ht="15.75" customHeight="1" thickBot="1" x14ac:dyDescent="0.35">
      <c r="A11" s="892" t="s">
        <v>102</v>
      </c>
      <c r="B11" s="886" t="str">
        <f>DESCRIPCION!A10</f>
        <v>Posibilidad de recibir o solicitar cualquier dadiva para modificar y/o alterar los datos existentes en los distintos sistemas de información</v>
      </c>
      <c r="C11" s="886"/>
      <c r="D11" s="886"/>
      <c r="E11" s="886"/>
      <c r="F11" s="886"/>
      <c r="G11" s="886"/>
      <c r="H11" s="887"/>
      <c r="I11" s="884" t="s">
        <v>330</v>
      </c>
      <c r="J11" s="885"/>
      <c r="K11" s="145" t="str">
        <f>IF(J18="x","EXTREMA",IF(J20="x","ALTA",IF(J22="x","MODERADA",IF(J24="x","BAJA",""))))</f>
        <v>EXTREMA</v>
      </c>
      <c r="L11" s="1"/>
    </row>
    <row r="12" spans="1:12" ht="16.2" thickBot="1" x14ac:dyDescent="0.35">
      <c r="A12" s="893"/>
      <c r="B12" s="888"/>
      <c r="C12" s="888"/>
      <c r="D12" s="888"/>
      <c r="E12" s="888"/>
      <c r="F12" s="888"/>
      <c r="G12" s="888"/>
      <c r="H12" s="889"/>
      <c r="I12" s="879" t="s">
        <v>331</v>
      </c>
      <c r="J12" s="880"/>
      <c r="K12" s="188" t="str">
        <f>'VALORACION RIESGOS INHERENTES'!K11</f>
        <v>ALTA</v>
      </c>
      <c r="L12" s="1"/>
    </row>
    <row r="13" spans="1:12" ht="16.2" thickBot="1" x14ac:dyDescent="0.35">
      <c r="A13" s="894"/>
      <c r="B13" s="818" t="s">
        <v>281</v>
      </c>
      <c r="C13" s="819"/>
      <c r="D13" s="819"/>
      <c r="E13" s="819"/>
      <c r="F13" s="819"/>
      <c r="G13" s="819"/>
      <c r="H13" s="819"/>
      <c r="I13" s="819"/>
      <c r="J13" s="822"/>
      <c r="K13" s="246" t="str">
        <f>'EVALUACIÓN SOLIDEZ CONTROLES'!H11</f>
        <v xml:space="preserve"> </v>
      </c>
      <c r="L13" s="1"/>
    </row>
    <row r="14" spans="1:12" ht="16.2" thickBot="1" x14ac:dyDescent="0.35">
      <c r="A14" s="190" t="s">
        <v>104</v>
      </c>
      <c r="B14" s="191"/>
      <c r="C14" s="191"/>
      <c r="D14" s="243"/>
      <c r="E14" s="881" t="s">
        <v>335</v>
      </c>
      <c r="F14" s="882"/>
      <c r="G14" s="883"/>
      <c r="H14" s="818" t="s">
        <v>333</v>
      </c>
      <c r="I14" s="822"/>
      <c r="J14" s="823" t="s">
        <v>117</v>
      </c>
      <c r="K14" s="824"/>
      <c r="L14" s="1"/>
    </row>
    <row r="15" spans="1:12" ht="47.25" customHeight="1" x14ac:dyDescent="0.3">
      <c r="A15" s="172"/>
      <c r="B15" s="153"/>
      <c r="C15" s="173"/>
      <c r="D15" s="153"/>
      <c r="E15" s="153"/>
      <c r="F15" s="153"/>
      <c r="G15" s="153"/>
      <c r="H15" s="153"/>
      <c r="I15" s="153"/>
      <c r="J15" s="168"/>
      <c r="K15" s="169"/>
      <c r="L15" s="1"/>
    </row>
    <row r="16" spans="1:12" ht="39" customHeight="1" x14ac:dyDescent="0.3">
      <c r="A16" s="804" t="s">
        <v>104</v>
      </c>
      <c r="B16" s="153">
        <v>5</v>
      </c>
      <c r="C16" s="805"/>
      <c r="D16" s="784"/>
      <c r="E16" s="785"/>
      <c r="F16" s="785"/>
      <c r="G16" s="785"/>
      <c r="H16" s="153"/>
      <c r="I16" s="153"/>
      <c r="J16" s="799" t="s">
        <v>103</v>
      </c>
      <c r="K16" s="800"/>
      <c r="L16" s="1"/>
    </row>
    <row r="17" spans="1:24" x14ac:dyDescent="0.3">
      <c r="A17" s="804"/>
      <c r="B17" s="153" t="s">
        <v>106</v>
      </c>
      <c r="C17" s="806"/>
      <c r="D17" s="784"/>
      <c r="E17" s="785"/>
      <c r="F17" s="785"/>
      <c r="G17" s="785"/>
      <c r="H17" s="153"/>
      <c r="I17" s="153"/>
      <c r="J17" s="155"/>
      <c r="K17" s="156"/>
      <c r="L17" s="1"/>
    </row>
    <row r="18" spans="1:24" ht="28.2" x14ac:dyDescent="0.3">
      <c r="A18" s="804"/>
      <c r="B18" s="153">
        <v>4</v>
      </c>
      <c r="C18" s="807"/>
      <c r="D18" s="784"/>
      <c r="E18" s="784"/>
      <c r="F18" s="797"/>
      <c r="G18" s="785"/>
      <c r="H18" s="153"/>
      <c r="I18" s="153"/>
      <c r="J18" s="159" t="str">
        <f xml:space="preserve"> IF(OR(E16="X",F16="X",G16="x",F18="x",G18="X",F20="X",G20="X",G22="X" ),"x","")</f>
        <v>x</v>
      </c>
      <c r="K18" s="156" t="s">
        <v>105</v>
      </c>
      <c r="L18" s="1"/>
    </row>
    <row r="19" spans="1:24" ht="28.2" x14ac:dyDescent="0.3">
      <c r="A19" s="804"/>
      <c r="B19" s="153" t="s">
        <v>108</v>
      </c>
      <c r="C19" s="808"/>
      <c r="D19" s="784"/>
      <c r="E19" s="784"/>
      <c r="F19" s="797"/>
      <c r="G19" s="785"/>
      <c r="H19" s="153"/>
      <c r="I19" s="153"/>
      <c r="J19" s="160"/>
      <c r="K19" s="156"/>
      <c r="L19" s="1"/>
    </row>
    <row r="20" spans="1:24" ht="28.2" x14ac:dyDescent="0.3">
      <c r="A20" s="804"/>
      <c r="B20" s="153">
        <v>3</v>
      </c>
      <c r="C20" s="787"/>
      <c r="D20" s="782"/>
      <c r="E20" s="783"/>
      <c r="F20" s="797"/>
      <c r="G20" s="785" t="s">
        <v>120</v>
      </c>
      <c r="H20" s="153"/>
      <c r="I20" s="153"/>
      <c r="J20" s="161" t="str">
        <f xml:space="preserve"> IF(OR(C16="X",D16="X",D18="x",E18="x",E20="X",F22="X",F24="X",G24="X" ),"x","")</f>
        <v/>
      </c>
      <c r="K20" s="156" t="s">
        <v>107</v>
      </c>
      <c r="L20" s="1"/>
      <c r="X20" s="41"/>
    </row>
    <row r="21" spans="1:24" ht="28.2" x14ac:dyDescent="0.3">
      <c r="A21" s="804"/>
      <c r="B21" s="153" t="s">
        <v>110</v>
      </c>
      <c r="C21" s="798"/>
      <c r="D21" s="782"/>
      <c r="E21" s="784"/>
      <c r="F21" s="797"/>
      <c r="G21" s="785"/>
      <c r="H21" s="153"/>
      <c r="I21" s="153"/>
      <c r="J21" s="162"/>
      <c r="K21" s="156"/>
      <c r="L21" s="1"/>
    </row>
    <row r="22" spans="1:24" ht="28.2" x14ac:dyDescent="0.3">
      <c r="A22" s="804"/>
      <c r="B22" s="153">
        <v>2</v>
      </c>
      <c r="C22" s="787"/>
      <c r="D22" s="780"/>
      <c r="E22" s="781"/>
      <c r="F22" s="783"/>
      <c r="G22" s="785"/>
      <c r="H22" s="153"/>
      <c r="I22" s="153"/>
      <c r="J22" s="163" t="str">
        <f xml:space="preserve"> IF(OR(C18="X",D20="X",E22="x",E24="x" ),"x","")</f>
        <v/>
      </c>
      <c r="K22" s="156" t="s">
        <v>109</v>
      </c>
      <c r="L22" s="1"/>
    </row>
    <row r="23" spans="1:24" ht="28.2" x14ac:dyDescent="0.3">
      <c r="A23" s="804"/>
      <c r="B23" s="153" t="s">
        <v>229</v>
      </c>
      <c r="C23" s="798"/>
      <c r="D23" s="780"/>
      <c r="E23" s="782"/>
      <c r="F23" s="784"/>
      <c r="G23" s="785"/>
      <c r="H23" s="153"/>
      <c r="I23" s="153"/>
      <c r="J23" s="162"/>
      <c r="K23" s="156"/>
      <c r="L23" s="1"/>
    </row>
    <row r="24" spans="1:24" ht="28.2" x14ac:dyDescent="0.3">
      <c r="A24" s="804"/>
      <c r="B24" s="153">
        <v>1</v>
      </c>
      <c r="C24" s="787"/>
      <c r="D24" s="789"/>
      <c r="E24" s="791"/>
      <c r="F24" s="793"/>
      <c r="G24" s="795"/>
      <c r="H24" s="153"/>
      <c r="I24" s="153"/>
      <c r="J24" s="164" t="str">
        <f xml:space="preserve"> IF(OR(C20="X",C22="X",C24="x",D22="x",D24="x" ),"x","")</f>
        <v/>
      </c>
      <c r="K24" s="156" t="s">
        <v>111</v>
      </c>
      <c r="L24" s="1"/>
    </row>
    <row r="25" spans="1:24" x14ac:dyDescent="0.3">
      <c r="A25" s="804"/>
      <c r="B25" s="153" t="s">
        <v>112</v>
      </c>
      <c r="C25" s="788"/>
      <c r="D25" s="790"/>
      <c r="E25" s="792"/>
      <c r="F25" s="794"/>
      <c r="G25" s="796"/>
      <c r="H25" s="153"/>
      <c r="I25" s="153"/>
      <c r="J25" s="143"/>
      <c r="K25" s="144"/>
      <c r="L25" s="1"/>
    </row>
    <row r="26" spans="1:24" x14ac:dyDescent="0.3">
      <c r="A26" s="172"/>
      <c r="B26" s="153"/>
      <c r="C26" s="153">
        <v>1</v>
      </c>
      <c r="D26" s="153">
        <v>2</v>
      </c>
      <c r="E26" s="153">
        <v>3</v>
      </c>
      <c r="F26" s="153">
        <v>4</v>
      </c>
      <c r="G26" s="153">
        <v>5</v>
      </c>
      <c r="H26" s="153"/>
      <c r="I26" s="153"/>
      <c r="J26" s="877"/>
      <c r="K26" s="878"/>
      <c r="L26" s="1"/>
    </row>
    <row r="27" spans="1:24" x14ac:dyDescent="0.3">
      <c r="A27" s="172"/>
      <c r="B27" s="153"/>
      <c r="C27" s="153" t="s">
        <v>113</v>
      </c>
      <c r="D27" s="153" t="s">
        <v>114</v>
      </c>
      <c r="E27" s="153" t="s">
        <v>115</v>
      </c>
      <c r="F27" s="153" t="s">
        <v>116</v>
      </c>
      <c r="G27" s="153" t="s">
        <v>117</v>
      </c>
      <c r="H27" s="153"/>
      <c r="I27" s="153"/>
      <c r="J27" s="153"/>
      <c r="K27" s="169"/>
      <c r="L27" s="1"/>
    </row>
    <row r="28" spans="1:24" ht="15" customHeight="1" x14ac:dyDescent="0.3">
      <c r="A28" s="172"/>
      <c r="B28" s="153"/>
      <c r="C28" s="786" t="s">
        <v>118</v>
      </c>
      <c r="D28" s="786"/>
      <c r="E28" s="786"/>
      <c r="F28" s="786"/>
      <c r="G28" s="786"/>
      <c r="H28" s="153"/>
      <c r="I28" s="153"/>
      <c r="J28" s="153"/>
      <c r="K28" s="169"/>
      <c r="L28" s="1"/>
    </row>
    <row r="29" spans="1:24" ht="15" customHeight="1" x14ac:dyDescent="0.3">
      <c r="A29" s="172"/>
      <c r="B29" s="153"/>
      <c r="C29" s="786"/>
      <c r="D29" s="786"/>
      <c r="E29" s="786"/>
      <c r="F29" s="786"/>
      <c r="G29" s="786"/>
      <c r="H29" s="153"/>
      <c r="I29" s="153"/>
      <c r="J29" s="153"/>
      <c r="K29" s="169"/>
      <c r="L29" s="1"/>
    </row>
    <row r="30" spans="1:24" ht="15" thickBot="1" x14ac:dyDescent="0.35">
      <c r="A30" s="174"/>
      <c r="B30" s="175"/>
      <c r="C30" s="175"/>
      <c r="D30" s="175"/>
      <c r="E30" s="175"/>
      <c r="F30" s="175"/>
      <c r="G30" s="175"/>
      <c r="H30" s="175"/>
      <c r="I30" s="175"/>
      <c r="J30" s="175"/>
      <c r="K30" s="176"/>
      <c r="L30" s="1"/>
    </row>
    <row r="31" spans="1:24" ht="15" thickBot="1" x14ac:dyDescent="0.35">
      <c r="A31" s="1"/>
      <c r="B31" s="1"/>
      <c r="C31" s="1"/>
      <c r="D31" s="1"/>
      <c r="E31" s="1"/>
      <c r="F31" s="1"/>
      <c r="G31" s="1"/>
      <c r="H31" s="1"/>
      <c r="I31" s="1"/>
      <c r="J31" s="1"/>
      <c r="K31" s="1"/>
      <c r="L31" s="1"/>
    </row>
    <row r="32" spans="1:24" ht="15.75" customHeight="1" thickBot="1" x14ac:dyDescent="0.35">
      <c r="A32" s="892" t="s">
        <v>102</v>
      </c>
      <c r="B32" s="890" t="str">
        <f>DESCRIPCION!A13</f>
        <v>Posibilidad de recibir o solicitar cualquier dadiva para omitir requisitos en el desarrollo de los trámites y servicios del proceso de gestión de Hacienda Pública</v>
      </c>
      <c r="C32" s="886"/>
      <c r="D32" s="886"/>
      <c r="E32" s="886"/>
      <c r="F32" s="886"/>
      <c r="G32" s="886"/>
      <c r="H32" s="887"/>
      <c r="I32" s="884" t="s">
        <v>330</v>
      </c>
      <c r="J32" s="885"/>
      <c r="K32" s="140" t="str">
        <f>IF(J39="x","EXTREMA",IF(J41="x","ALTA",IF(J43="x","MODERADA",IF(J45="x","BAJA",""))))</f>
        <v>EXTREMA</v>
      </c>
      <c r="L32" s="1"/>
    </row>
    <row r="33" spans="1:12" ht="16.2" thickBot="1" x14ac:dyDescent="0.35">
      <c r="A33" s="893"/>
      <c r="B33" s="891"/>
      <c r="C33" s="888"/>
      <c r="D33" s="888"/>
      <c r="E33" s="888"/>
      <c r="F33" s="888"/>
      <c r="G33" s="888"/>
      <c r="H33" s="889"/>
      <c r="I33" s="879" t="s">
        <v>331</v>
      </c>
      <c r="J33" s="880"/>
      <c r="K33" s="189" t="str">
        <f>'VALORACION RIESGOS INHERENTES'!K31</f>
        <v>ALTA</v>
      </c>
      <c r="L33" s="1"/>
    </row>
    <row r="34" spans="1:12" ht="16.2" thickBot="1" x14ac:dyDescent="0.35">
      <c r="A34" s="894"/>
      <c r="B34" s="818" t="s">
        <v>281</v>
      </c>
      <c r="C34" s="819"/>
      <c r="D34" s="819"/>
      <c r="E34" s="819"/>
      <c r="F34" s="819"/>
      <c r="G34" s="819"/>
      <c r="H34" s="819"/>
      <c r="I34" s="819"/>
      <c r="J34" s="822"/>
      <c r="K34" s="246" t="str">
        <f>'EVALUACIÓN SOLIDEZ CONTROLES'!H15</f>
        <v xml:space="preserve"> </v>
      </c>
      <c r="L34" s="1"/>
    </row>
    <row r="35" spans="1:12" ht="16.2" thickBot="1" x14ac:dyDescent="0.35">
      <c r="A35" s="190" t="s">
        <v>104</v>
      </c>
      <c r="B35" s="191"/>
      <c r="C35" s="191"/>
      <c r="D35" s="243"/>
      <c r="E35" s="881" t="s">
        <v>335</v>
      </c>
      <c r="F35" s="882"/>
      <c r="G35" s="883"/>
      <c r="H35" s="818" t="s">
        <v>333</v>
      </c>
      <c r="I35" s="822"/>
      <c r="J35" s="823" t="s">
        <v>116</v>
      </c>
      <c r="K35" s="824"/>
      <c r="L35" s="1"/>
    </row>
    <row r="36" spans="1:12" ht="39" customHeight="1" thickBot="1" x14ac:dyDescent="0.35">
      <c r="A36" s="167"/>
      <c r="B36" s="166"/>
      <c r="C36" s="166"/>
      <c r="D36" s="166"/>
      <c r="E36" s="166"/>
      <c r="F36" s="166"/>
      <c r="G36" s="166"/>
      <c r="H36" s="166"/>
      <c r="I36" s="166"/>
      <c r="J36" s="168"/>
      <c r="K36" s="169"/>
      <c r="L36" s="1"/>
    </row>
    <row r="37" spans="1:12" ht="28.5" customHeight="1" thickBot="1" x14ac:dyDescent="0.35">
      <c r="A37" s="849" t="s">
        <v>104</v>
      </c>
      <c r="B37" s="165">
        <v>5</v>
      </c>
      <c r="C37" s="896"/>
      <c r="D37" s="851"/>
      <c r="E37" s="845"/>
      <c r="F37" s="845"/>
      <c r="G37" s="845"/>
      <c r="H37" s="166"/>
      <c r="I37" s="166"/>
      <c r="J37" s="847" t="s">
        <v>103</v>
      </c>
      <c r="K37" s="848"/>
      <c r="L37" s="1"/>
    </row>
    <row r="38" spans="1:12" ht="15" thickBot="1" x14ac:dyDescent="0.35">
      <c r="A38" s="849"/>
      <c r="B38" s="165" t="s">
        <v>106</v>
      </c>
      <c r="C38" s="850"/>
      <c r="D38" s="851"/>
      <c r="E38" s="845"/>
      <c r="F38" s="845"/>
      <c r="G38" s="845"/>
      <c r="H38" s="166"/>
      <c r="I38" s="166"/>
      <c r="J38" s="170"/>
      <c r="K38" s="20"/>
      <c r="L38" s="1"/>
    </row>
    <row r="39" spans="1:12" ht="29.4" thickBot="1" x14ac:dyDescent="0.35">
      <c r="A39" s="849"/>
      <c r="B39" s="165">
        <v>4</v>
      </c>
      <c r="C39" s="852"/>
      <c r="D39" s="851"/>
      <c r="E39" s="851"/>
      <c r="F39" s="853" t="s">
        <v>120</v>
      </c>
      <c r="G39" s="845"/>
      <c r="H39" s="166"/>
      <c r="I39" s="166"/>
      <c r="J39" s="180" t="str">
        <f xml:space="preserve"> IF(OR(E37="X",F37="X",G37="x",F39="x",G39="X",F41="X",G41="X",G43="X" ),"x","")</f>
        <v>x</v>
      </c>
      <c r="K39" s="20" t="s">
        <v>105</v>
      </c>
      <c r="L39" s="1"/>
    </row>
    <row r="40" spans="1:12" ht="29.4" thickBot="1" x14ac:dyDescent="0.35">
      <c r="A40" s="849"/>
      <c r="B40" s="165" t="s">
        <v>108</v>
      </c>
      <c r="C40" s="852"/>
      <c r="D40" s="851"/>
      <c r="E40" s="851"/>
      <c r="F40" s="854"/>
      <c r="G40" s="845"/>
      <c r="H40" s="166"/>
      <c r="I40" s="166"/>
      <c r="J40" s="181"/>
      <c r="K40" s="20"/>
      <c r="L40" s="1"/>
    </row>
    <row r="41" spans="1:12" ht="29.4" thickBot="1" x14ac:dyDescent="0.35">
      <c r="A41" s="849"/>
      <c r="B41" s="165">
        <v>3</v>
      </c>
      <c r="C41" s="855"/>
      <c r="D41" s="842"/>
      <c r="E41" s="856"/>
      <c r="F41" s="853"/>
      <c r="G41" s="845"/>
      <c r="H41" s="166"/>
      <c r="I41" s="166"/>
      <c r="J41" s="182" t="str">
        <f xml:space="preserve"> IF(OR(C37="X",D37="X",D39="x",E39="x",E41="X",F43="X",F45="X",G45="X" ),"x","")</f>
        <v/>
      </c>
      <c r="K41" s="20" t="s">
        <v>107</v>
      </c>
      <c r="L41" s="1"/>
    </row>
    <row r="42" spans="1:12" ht="29.4" thickBot="1" x14ac:dyDescent="0.35">
      <c r="A42" s="849"/>
      <c r="B42" s="165" t="s">
        <v>110</v>
      </c>
      <c r="C42" s="855"/>
      <c r="D42" s="842"/>
      <c r="E42" s="851"/>
      <c r="F42" s="854"/>
      <c r="G42" s="845"/>
      <c r="H42" s="166"/>
      <c r="I42" s="166"/>
      <c r="J42" s="183"/>
      <c r="K42" s="20"/>
      <c r="L42" s="1"/>
    </row>
    <row r="43" spans="1:12" ht="29.4" thickBot="1" x14ac:dyDescent="0.35">
      <c r="A43" s="849"/>
      <c r="B43" s="165">
        <v>2</v>
      </c>
      <c r="C43" s="855"/>
      <c r="D43" s="858"/>
      <c r="E43" s="841"/>
      <c r="F43" s="843"/>
      <c r="G43" s="845"/>
      <c r="H43" s="166"/>
      <c r="I43" s="166"/>
      <c r="J43" s="184" t="str">
        <f xml:space="preserve"> IF(OR(C39="X",D41="X",E43="x",E45="x" ),"x","")</f>
        <v/>
      </c>
      <c r="K43" s="20" t="s">
        <v>109</v>
      </c>
      <c r="L43" s="1"/>
    </row>
    <row r="44" spans="1:12" ht="29.4" thickBot="1" x14ac:dyDescent="0.35">
      <c r="A44" s="849"/>
      <c r="B44" s="165" t="s">
        <v>229</v>
      </c>
      <c r="C44" s="855"/>
      <c r="D44" s="858"/>
      <c r="E44" s="842"/>
      <c r="F44" s="844"/>
      <c r="G44" s="845"/>
      <c r="H44" s="166"/>
      <c r="I44" s="166"/>
      <c r="J44" s="183"/>
      <c r="K44" s="20"/>
      <c r="L44" s="1"/>
    </row>
    <row r="45" spans="1:12" ht="29.4" thickBot="1" x14ac:dyDescent="0.35">
      <c r="A45" s="849"/>
      <c r="B45" s="165">
        <v>1</v>
      </c>
      <c r="C45" s="855"/>
      <c r="D45" s="858"/>
      <c r="E45" s="862"/>
      <c r="F45" s="863"/>
      <c r="G45" s="851"/>
      <c r="H45" s="166"/>
      <c r="I45" s="166"/>
      <c r="J45" s="185" t="str">
        <f xml:space="preserve"> IF(OR(C41="X",C43="X",D43="x",C45="x",D45="x" ),"x","")</f>
        <v/>
      </c>
      <c r="K45" s="20" t="s">
        <v>111</v>
      </c>
      <c r="L45" s="1"/>
    </row>
    <row r="46" spans="1:12" ht="15" thickBot="1" x14ac:dyDescent="0.35">
      <c r="A46" s="849"/>
      <c r="B46" s="165" t="s">
        <v>112</v>
      </c>
      <c r="C46" s="857"/>
      <c r="D46" s="859"/>
      <c r="E46" s="860"/>
      <c r="F46" s="864"/>
      <c r="G46" s="861"/>
      <c r="H46" s="171"/>
      <c r="I46" s="166"/>
      <c r="J46" s="166"/>
      <c r="K46" s="165"/>
      <c r="L46" s="1"/>
    </row>
    <row r="47" spans="1:12" x14ac:dyDescent="0.3">
      <c r="A47" s="167"/>
      <c r="B47" s="166"/>
      <c r="C47" s="166">
        <v>1</v>
      </c>
      <c r="D47" s="166">
        <v>2</v>
      </c>
      <c r="E47" s="166">
        <v>3</v>
      </c>
      <c r="F47" s="166">
        <v>4</v>
      </c>
      <c r="G47" s="166">
        <v>5</v>
      </c>
      <c r="H47" s="166"/>
      <c r="I47" s="166"/>
      <c r="J47" s="166"/>
      <c r="K47" s="165"/>
      <c r="L47" s="1"/>
    </row>
    <row r="48" spans="1:12" x14ac:dyDescent="0.3">
      <c r="A48" s="167"/>
      <c r="B48" s="166"/>
      <c r="C48" s="166" t="s">
        <v>113</v>
      </c>
      <c r="D48" s="166" t="s">
        <v>114</v>
      </c>
      <c r="E48" s="166" t="s">
        <v>115</v>
      </c>
      <c r="F48" s="166" t="s">
        <v>116</v>
      </c>
      <c r="G48" s="166" t="s">
        <v>117</v>
      </c>
      <c r="H48" s="166"/>
      <c r="I48" s="166"/>
      <c r="J48" s="166"/>
      <c r="K48" s="165"/>
      <c r="L48" s="1"/>
    </row>
    <row r="49" spans="1:12" ht="15" customHeight="1" x14ac:dyDescent="0.3">
      <c r="A49" s="167"/>
      <c r="B49" s="166"/>
      <c r="C49" s="846" t="s">
        <v>118</v>
      </c>
      <c r="D49" s="846"/>
      <c r="E49" s="846"/>
      <c r="F49" s="846"/>
      <c r="G49" s="846"/>
      <c r="H49" s="166"/>
      <c r="I49" s="166"/>
      <c r="J49" s="166"/>
      <c r="K49" s="165"/>
      <c r="L49" s="1"/>
    </row>
    <row r="50" spans="1:12" ht="15" customHeight="1" x14ac:dyDescent="0.3">
      <c r="A50" s="167"/>
      <c r="B50" s="166"/>
      <c r="C50" s="846"/>
      <c r="D50" s="846"/>
      <c r="E50" s="846"/>
      <c r="F50" s="846"/>
      <c r="G50" s="846"/>
      <c r="H50" s="166"/>
      <c r="I50" s="166"/>
      <c r="J50" s="166"/>
      <c r="K50" s="165"/>
      <c r="L50" s="1"/>
    </row>
    <row r="51" spans="1:12" ht="15" thickBot="1" x14ac:dyDescent="0.35">
      <c r="A51" s="21"/>
      <c r="B51" s="19"/>
      <c r="C51" s="19"/>
      <c r="D51" s="19"/>
      <c r="E51" s="19"/>
      <c r="F51" s="19"/>
      <c r="G51" s="19"/>
      <c r="H51" s="19"/>
      <c r="I51" s="19"/>
      <c r="J51" s="19"/>
      <c r="K51" s="139"/>
      <c r="L51" s="1"/>
    </row>
    <row r="52" spans="1:12" ht="15" thickBot="1" x14ac:dyDescent="0.35">
      <c r="A52" s="1"/>
      <c r="B52" s="1"/>
      <c r="C52" s="1"/>
      <c r="D52" s="1"/>
      <c r="E52" s="1"/>
      <c r="F52" s="1"/>
      <c r="G52" s="1"/>
      <c r="H52" s="1"/>
      <c r="I52" s="1"/>
      <c r="J52" s="1"/>
      <c r="K52" s="1"/>
      <c r="L52" s="1"/>
    </row>
    <row r="53" spans="1:12" ht="16.5" customHeight="1" thickBot="1" x14ac:dyDescent="0.35">
      <c r="A53" s="892" t="s">
        <v>102</v>
      </c>
      <c r="B53" s="886" t="str">
        <f>DESCRIPCION!A16</f>
        <v>c</v>
      </c>
      <c r="C53" s="886"/>
      <c r="D53" s="886"/>
      <c r="E53" s="886"/>
      <c r="F53" s="886"/>
      <c r="G53" s="886"/>
      <c r="H53" s="887"/>
      <c r="I53" s="884" t="s">
        <v>330</v>
      </c>
      <c r="J53" s="885"/>
      <c r="K53" s="140" t="str">
        <f>IF(J60="x","EXTREMA",IF(J62="x","ALTA",IF(J64="x","MODERADA",IF(J66="x","BAJA",""))))</f>
        <v/>
      </c>
      <c r="L53" s="1"/>
    </row>
    <row r="54" spans="1:12" ht="16.2" thickBot="1" x14ac:dyDescent="0.35">
      <c r="A54" s="893"/>
      <c r="B54" s="888"/>
      <c r="C54" s="888"/>
      <c r="D54" s="888"/>
      <c r="E54" s="888"/>
      <c r="F54" s="888"/>
      <c r="G54" s="888"/>
      <c r="H54" s="889"/>
      <c r="I54" s="879" t="s">
        <v>331</v>
      </c>
      <c r="J54" s="880"/>
      <c r="K54" s="189" t="str">
        <f>'VALORACION RIESGOS INHERENTES'!K51</f>
        <v/>
      </c>
      <c r="L54" s="1"/>
    </row>
    <row r="55" spans="1:12" ht="16.2" thickBot="1" x14ac:dyDescent="0.35">
      <c r="A55" s="894"/>
      <c r="B55" s="818" t="s">
        <v>281</v>
      </c>
      <c r="C55" s="819"/>
      <c r="D55" s="819"/>
      <c r="E55" s="819"/>
      <c r="F55" s="819"/>
      <c r="G55" s="819"/>
      <c r="H55" s="819"/>
      <c r="I55" s="819"/>
      <c r="J55" s="822"/>
      <c r="K55" s="187" t="str">
        <f>'EVALUACIÓN SOLIDEZ CONTROLES'!H19</f>
        <v>Fuerte</v>
      </c>
      <c r="L55" s="1"/>
    </row>
    <row r="56" spans="1:12" ht="16.2" thickBot="1" x14ac:dyDescent="0.35">
      <c r="A56" s="190" t="s">
        <v>104</v>
      </c>
      <c r="B56" s="191"/>
      <c r="C56" s="191"/>
      <c r="D56" s="243"/>
      <c r="E56" s="881"/>
      <c r="F56" s="882"/>
      <c r="G56" s="883"/>
      <c r="H56" s="818" t="s">
        <v>333</v>
      </c>
      <c r="I56" s="822"/>
      <c r="J56" s="823"/>
      <c r="K56" s="824"/>
      <c r="L56" s="1"/>
    </row>
    <row r="57" spans="1:12" ht="40.5" customHeight="1" thickBot="1" x14ac:dyDescent="0.35">
      <c r="A57" s="167"/>
      <c r="B57" s="166"/>
      <c r="C57" s="166"/>
      <c r="D57" s="166"/>
      <c r="E57" s="166"/>
      <c r="F57" s="166"/>
      <c r="G57" s="166"/>
      <c r="H57" s="166"/>
      <c r="I57" s="166"/>
      <c r="J57" s="168"/>
      <c r="K57" s="169"/>
      <c r="L57" s="1"/>
    </row>
    <row r="58" spans="1:12" ht="22.5" customHeight="1" thickBot="1" x14ac:dyDescent="0.35">
      <c r="A58" s="849" t="s">
        <v>104</v>
      </c>
      <c r="B58" s="165">
        <v>5</v>
      </c>
      <c r="C58" s="896"/>
      <c r="D58" s="851"/>
      <c r="E58" s="845"/>
      <c r="F58" s="845"/>
      <c r="G58" s="845"/>
      <c r="H58" s="166"/>
      <c r="I58" s="166"/>
      <c r="J58" s="847" t="s">
        <v>103</v>
      </c>
      <c r="K58" s="848"/>
      <c r="L58" s="1"/>
    </row>
    <row r="59" spans="1:12" ht="23.25" customHeight="1" thickBot="1" x14ac:dyDescent="0.35">
      <c r="A59" s="849"/>
      <c r="B59" s="165" t="s">
        <v>106</v>
      </c>
      <c r="C59" s="850"/>
      <c r="D59" s="851"/>
      <c r="E59" s="845"/>
      <c r="F59" s="845"/>
      <c r="G59" s="845"/>
      <c r="H59" s="166"/>
      <c r="I59" s="166"/>
      <c r="J59" s="170"/>
      <c r="K59" s="20"/>
      <c r="L59" s="1"/>
    </row>
    <row r="60" spans="1:12" ht="29.4" thickBot="1" x14ac:dyDescent="0.35">
      <c r="A60" s="849"/>
      <c r="B60" s="165">
        <v>4</v>
      </c>
      <c r="C60" s="852"/>
      <c r="D60" s="851"/>
      <c r="E60" s="851"/>
      <c r="F60" s="853"/>
      <c r="G60" s="845"/>
      <c r="H60" s="166"/>
      <c r="I60" s="166"/>
      <c r="J60" s="180" t="str">
        <f xml:space="preserve"> IF(OR(E58="X",F58="X",G58="x",F60="x",G60="X",F62="X",G62="X",G64="X" ),"x","")</f>
        <v/>
      </c>
      <c r="K60" s="20" t="s">
        <v>105</v>
      </c>
      <c r="L60" s="1"/>
    </row>
    <row r="61" spans="1:12" ht="29.4" thickBot="1" x14ac:dyDescent="0.35">
      <c r="A61" s="849"/>
      <c r="B61" s="165" t="s">
        <v>108</v>
      </c>
      <c r="C61" s="852"/>
      <c r="D61" s="851"/>
      <c r="E61" s="851"/>
      <c r="F61" s="854"/>
      <c r="G61" s="845"/>
      <c r="H61" s="166"/>
      <c r="I61" s="166"/>
      <c r="J61" s="181"/>
      <c r="K61" s="20"/>
      <c r="L61" s="1"/>
    </row>
    <row r="62" spans="1:12" ht="29.4" thickBot="1" x14ac:dyDescent="0.35">
      <c r="A62" s="849"/>
      <c r="B62" s="165">
        <v>3</v>
      </c>
      <c r="C62" s="855"/>
      <c r="D62" s="842"/>
      <c r="E62" s="856"/>
      <c r="F62" s="853"/>
      <c r="G62" s="845"/>
      <c r="H62" s="166"/>
      <c r="I62" s="166"/>
      <c r="J62" s="182" t="str">
        <f xml:space="preserve"> IF(OR(C58="X",D58="X",D60="x",E60="x",E62="X",F64="X",F66="X",G66="X" ),"x","")</f>
        <v/>
      </c>
      <c r="K62" s="20" t="s">
        <v>107</v>
      </c>
      <c r="L62" s="1"/>
    </row>
    <row r="63" spans="1:12" ht="29.4" thickBot="1" x14ac:dyDescent="0.35">
      <c r="A63" s="849"/>
      <c r="B63" s="165" t="s">
        <v>110</v>
      </c>
      <c r="C63" s="855"/>
      <c r="D63" s="842"/>
      <c r="E63" s="851"/>
      <c r="F63" s="854"/>
      <c r="G63" s="845"/>
      <c r="H63" s="166"/>
      <c r="I63" s="166"/>
      <c r="J63" s="183"/>
      <c r="K63" s="20"/>
      <c r="L63" s="1"/>
    </row>
    <row r="64" spans="1:12" ht="29.4" thickBot="1" x14ac:dyDescent="0.35">
      <c r="A64" s="849"/>
      <c r="B64" s="165">
        <v>2</v>
      </c>
      <c r="C64" s="855"/>
      <c r="D64" s="858"/>
      <c r="E64" s="841"/>
      <c r="F64" s="843"/>
      <c r="G64" s="845"/>
      <c r="H64" s="166"/>
      <c r="I64" s="166"/>
      <c r="J64" s="184" t="str">
        <f xml:space="preserve"> IF(OR(C60="X",D62="X",E64="x",E66="x" ),"x","")</f>
        <v/>
      </c>
      <c r="K64" s="20" t="s">
        <v>109</v>
      </c>
      <c r="L64" s="1"/>
    </row>
    <row r="65" spans="1:12" ht="29.4" thickBot="1" x14ac:dyDescent="0.35">
      <c r="A65" s="849"/>
      <c r="B65" s="165" t="s">
        <v>229</v>
      </c>
      <c r="C65" s="855"/>
      <c r="D65" s="858"/>
      <c r="E65" s="842"/>
      <c r="F65" s="844"/>
      <c r="G65" s="845"/>
      <c r="H65" s="166"/>
      <c r="I65" s="166"/>
      <c r="J65" s="183"/>
      <c r="K65" s="20"/>
      <c r="L65" s="1"/>
    </row>
    <row r="66" spans="1:12" ht="29.4" thickBot="1" x14ac:dyDescent="0.35">
      <c r="A66" s="849"/>
      <c r="B66" s="165">
        <v>1</v>
      </c>
      <c r="C66" s="855"/>
      <c r="D66" s="858"/>
      <c r="E66" s="842"/>
      <c r="F66" s="851"/>
      <c r="G66" s="851"/>
      <c r="H66" s="166"/>
      <c r="I66" s="166"/>
      <c r="J66" s="185" t="str">
        <f xml:space="preserve"> IF(OR(C62="X",C64="X",D64="x",C66="x",D66="x" ),"x","")</f>
        <v/>
      </c>
      <c r="K66" s="20" t="s">
        <v>111</v>
      </c>
      <c r="L66" s="1"/>
    </row>
    <row r="67" spans="1:12" ht="15" thickBot="1" x14ac:dyDescent="0.35">
      <c r="A67" s="849"/>
      <c r="B67" s="165" t="s">
        <v>112</v>
      </c>
      <c r="C67" s="857"/>
      <c r="D67" s="859"/>
      <c r="E67" s="860"/>
      <c r="F67" s="861"/>
      <c r="G67" s="861"/>
      <c r="H67" s="171"/>
      <c r="I67" s="166"/>
      <c r="J67" s="166"/>
      <c r="K67" s="165"/>
      <c r="L67" s="1"/>
    </row>
    <row r="68" spans="1:12" x14ac:dyDescent="0.3">
      <c r="A68" s="167"/>
      <c r="B68" s="166"/>
      <c r="C68" s="166">
        <v>1</v>
      </c>
      <c r="D68" s="166">
        <v>2</v>
      </c>
      <c r="E68" s="166">
        <v>3</v>
      </c>
      <c r="F68" s="166">
        <v>4</v>
      </c>
      <c r="G68" s="166">
        <v>5</v>
      </c>
      <c r="H68" s="166"/>
      <c r="I68" s="166"/>
      <c r="J68" s="166"/>
      <c r="K68" s="165"/>
      <c r="L68" s="1"/>
    </row>
    <row r="69" spans="1:12" x14ac:dyDescent="0.3">
      <c r="A69" s="167"/>
      <c r="B69" s="166"/>
      <c r="C69" s="166" t="s">
        <v>113</v>
      </c>
      <c r="D69" s="166" t="s">
        <v>114</v>
      </c>
      <c r="E69" s="166" t="s">
        <v>115</v>
      </c>
      <c r="F69" s="166" t="s">
        <v>116</v>
      </c>
      <c r="G69" s="166" t="s">
        <v>117</v>
      </c>
      <c r="H69" s="166"/>
      <c r="I69" s="166"/>
      <c r="J69" s="166"/>
      <c r="K69" s="165"/>
      <c r="L69" s="1"/>
    </row>
    <row r="70" spans="1:12" ht="15" customHeight="1" x14ac:dyDescent="0.3">
      <c r="A70" s="167"/>
      <c r="B70" s="166"/>
      <c r="C70" s="846" t="s">
        <v>118</v>
      </c>
      <c r="D70" s="846"/>
      <c r="E70" s="846"/>
      <c r="F70" s="846"/>
      <c r="G70" s="846"/>
      <c r="H70" s="166"/>
      <c r="I70" s="166"/>
      <c r="J70" s="166"/>
      <c r="K70" s="165"/>
      <c r="L70" s="1"/>
    </row>
    <row r="71" spans="1:12" ht="15" customHeight="1" x14ac:dyDescent="0.3">
      <c r="A71" s="167"/>
      <c r="B71" s="166"/>
      <c r="C71" s="846"/>
      <c r="D71" s="846"/>
      <c r="E71" s="846"/>
      <c r="F71" s="846"/>
      <c r="G71" s="846"/>
      <c r="H71" s="166"/>
      <c r="I71" s="166"/>
      <c r="J71" s="166"/>
      <c r="K71" s="165"/>
      <c r="L71" s="1"/>
    </row>
    <row r="72" spans="1:12" ht="15" thickBot="1" x14ac:dyDescent="0.35">
      <c r="A72" s="177"/>
      <c r="B72" s="178"/>
      <c r="C72" s="178"/>
      <c r="D72" s="178"/>
      <c r="E72" s="178"/>
      <c r="F72" s="178"/>
      <c r="G72" s="178"/>
      <c r="H72" s="178"/>
      <c r="I72" s="178"/>
      <c r="J72" s="178"/>
      <c r="K72" s="179"/>
      <c r="L72" s="1"/>
    </row>
    <row r="73" spans="1:12" ht="15" thickBot="1" x14ac:dyDescent="0.35">
      <c r="A73" s="1"/>
      <c r="B73" s="1"/>
      <c r="C73" s="1"/>
      <c r="D73" s="1"/>
      <c r="E73" s="1"/>
      <c r="F73" s="1"/>
      <c r="G73" s="1"/>
      <c r="H73" s="1"/>
      <c r="I73" s="1"/>
      <c r="J73" s="1"/>
      <c r="K73" s="1"/>
      <c r="L73" s="1"/>
    </row>
    <row r="74" spans="1:12" ht="16.5" customHeight="1" thickBot="1" x14ac:dyDescent="0.35">
      <c r="A74" s="892" t="s">
        <v>102</v>
      </c>
      <c r="B74" s="890" t="str">
        <f>DESCRIPCION!A19</f>
        <v>d</v>
      </c>
      <c r="C74" s="886"/>
      <c r="D74" s="886"/>
      <c r="E74" s="886"/>
      <c r="F74" s="886"/>
      <c r="G74" s="886"/>
      <c r="H74" s="887"/>
      <c r="I74" s="884" t="s">
        <v>330</v>
      </c>
      <c r="J74" s="885"/>
      <c r="K74" s="140" t="str">
        <f>IF(J81="x","EXTREMA",IF(J83="x","ALTA",IF(J85="x","MODERADA",IF(J87="x","BAJA",""))))</f>
        <v>EXTREMA</v>
      </c>
      <c r="L74" s="1"/>
    </row>
    <row r="75" spans="1:12" ht="15.75" customHeight="1" thickBot="1" x14ac:dyDescent="0.35">
      <c r="A75" s="893"/>
      <c r="B75" s="891"/>
      <c r="C75" s="888"/>
      <c r="D75" s="888"/>
      <c r="E75" s="888"/>
      <c r="F75" s="888"/>
      <c r="G75" s="888"/>
      <c r="H75" s="889"/>
      <c r="I75" s="879" t="s">
        <v>331</v>
      </c>
      <c r="J75" s="880"/>
      <c r="K75" s="187" t="str">
        <f>'VALORACION RIESGOS INHERENTES'!K71</f>
        <v/>
      </c>
      <c r="L75" s="1"/>
    </row>
    <row r="76" spans="1:12" ht="16.2" thickBot="1" x14ac:dyDescent="0.35">
      <c r="A76" s="894"/>
      <c r="B76" s="818" t="s">
        <v>281</v>
      </c>
      <c r="C76" s="819"/>
      <c r="D76" s="819"/>
      <c r="E76" s="819"/>
      <c r="F76" s="819"/>
      <c r="G76" s="819"/>
      <c r="H76" s="819"/>
      <c r="I76" s="819"/>
      <c r="J76" s="822"/>
      <c r="K76" s="187" t="e">
        <f>'EVALUACIÓN SOLIDEZ CONTROLES'!H23</f>
        <v>#DIV/0!</v>
      </c>
      <c r="L76" s="1"/>
    </row>
    <row r="77" spans="1:12" ht="21.75" customHeight="1" thickBot="1" x14ac:dyDescent="0.35">
      <c r="A77" s="190" t="s">
        <v>104</v>
      </c>
      <c r="B77" s="191"/>
      <c r="C77" s="191"/>
      <c r="D77" s="243"/>
      <c r="E77" s="881"/>
      <c r="F77" s="882"/>
      <c r="G77" s="883"/>
      <c r="H77" s="818" t="s">
        <v>333</v>
      </c>
      <c r="I77" s="822"/>
      <c r="J77" s="823"/>
      <c r="K77" s="824"/>
      <c r="L77" s="1"/>
    </row>
    <row r="78" spans="1:12" ht="36.75" customHeight="1" x14ac:dyDescent="0.3">
      <c r="A78" s="172"/>
      <c r="B78" s="153"/>
      <c r="C78" s="173"/>
      <c r="D78" s="153"/>
      <c r="E78" s="153"/>
      <c r="F78" s="153"/>
      <c r="G78" s="153"/>
      <c r="H78" s="153"/>
      <c r="I78" s="153"/>
      <c r="J78" s="168"/>
      <c r="K78" s="169"/>
      <c r="L78" s="1"/>
    </row>
    <row r="79" spans="1:12" ht="38.25" customHeight="1" x14ac:dyDescent="0.3">
      <c r="A79" s="804" t="s">
        <v>104</v>
      </c>
      <c r="B79" s="153">
        <v>5</v>
      </c>
      <c r="C79" s="805"/>
      <c r="D79" s="784"/>
      <c r="E79" s="785"/>
      <c r="F79" s="785"/>
      <c r="G79" s="785"/>
      <c r="H79" s="153"/>
      <c r="I79" s="153"/>
      <c r="J79" s="799" t="s">
        <v>103</v>
      </c>
      <c r="K79" s="800"/>
      <c r="L79" s="1"/>
    </row>
    <row r="80" spans="1:12" x14ac:dyDescent="0.3">
      <c r="A80" s="804"/>
      <c r="B80" s="153" t="s">
        <v>106</v>
      </c>
      <c r="C80" s="806"/>
      <c r="D80" s="784"/>
      <c r="E80" s="785"/>
      <c r="F80" s="785"/>
      <c r="G80" s="785"/>
      <c r="H80" s="153"/>
      <c r="I80" s="153"/>
      <c r="J80" s="155"/>
      <c r="K80" s="156"/>
      <c r="L80" s="1"/>
    </row>
    <row r="81" spans="1:12" ht="28.2" x14ac:dyDescent="0.3">
      <c r="A81" s="804"/>
      <c r="B81" s="153">
        <v>4</v>
      </c>
      <c r="C81" s="807"/>
      <c r="D81" s="784"/>
      <c r="E81" s="784"/>
      <c r="F81" s="797"/>
      <c r="G81" s="785" t="s">
        <v>329</v>
      </c>
      <c r="H81" s="153"/>
      <c r="I81" s="153"/>
      <c r="J81" s="159" t="str">
        <f xml:space="preserve"> IF(OR(E79="X",F79="X",G79="x",F81="x",G81="X",F83="X",G83="X",G85="X" ),"x","")</f>
        <v>x</v>
      </c>
      <c r="K81" s="156" t="s">
        <v>105</v>
      </c>
      <c r="L81" s="1"/>
    </row>
    <row r="82" spans="1:12" ht="28.2" x14ac:dyDescent="0.3">
      <c r="A82" s="804"/>
      <c r="B82" s="153" t="s">
        <v>108</v>
      </c>
      <c r="C82" s="808"/>
      <c r="D82" s="784"/>
      <c r="E82" s="784"/>
      <c r="F82" s="797"/>
      <c r="G82" s="785"/>
      <c r="H82" s="153"/>
      <c r="I82" s="153"/>
      <c r="J82" s="160"/>
      <c r="K82" s="156"/>
      <c r="L82" s="1"/>
    </row>
    <row r="83" spans="1:12" ht="28.2" x14ac:dyDescent="0.3">
      <c r="A83" s="804"/>
      <c r="B83" s="153">
        <v>3</v>
      </c>
      <c r="C83" s="787"/>
      <c r="D83" s="782"/>
      <c r="E83" s="783"/>
      <c r="F83" s="797"/>
      <c r="G83" s="785"/>
      <c r="H83" s="153"/>
      <c r="I83" s="153"/>
      <c r="J83" s="161" t="str">
        <f xml:space="preserve"> IF(OR(C79="X",D79="X",D81="x",E81="x",E83="X",F85="X",F87="X",G87="X" ),"x","")</f>
        <v/>
      </c>
      <c r="K83" s="156" t="s">
        <v>107</v>
      </c>
      <c r="L83" s="1"/>
    </row>
    <row r="84" spans="1:12" ht="28.2" x14ac:dyDescent="0.3">
      <c r="A84" s="804"/>
      <c r="B84" s="153" t="s">
        <v>110</v>
      </c>
      <c r="C84" s="798"/>
      <c r="D84" s="782"/>
      <c r="E84" s="784"/>
      <c r="F84" s="797"/>
      <c r="G84" s="785"/>
      <c r="H84" s="153"/>
      <c r="I84" s="153"/>
      <c r="J84" s="162"/>
      <c r="K84" s="156"/>
      <c r="L84" s="1"/>
    </row>
    <row r="85" spans="1:12" ht="28.2" x14ac:dyDescent="0.3">
      <c r="A85" s="804"/>
      <c r="B85" s="153">
        <v>2</v>
      </c>
      <c r="C85" s="787"/>
      <c r="D85" s="780"/>
      <c r="E85" s="781"/>
      <c r="F85" s="783"/>
      <c r="G85" s="785"/>
      <c r="H85" s="153"/>
      <c r="I85" s="153"/>
      <c r="J85" s="163" t="str">
        <f xml:space="preserve"> IF(OR(C81="X",D83="X",E85="x",E87="x" ),"x","")</f>
        <v/>
      </c>
      <c r="K85" s="156" t="s">
        <v>109</v>
      </c>
      <c r="L85" s="1"/>
    </row>
    <row r="86" spans="1:12" ht="28.2" x14ac:dyDescent="0.3">
      <c r="A86" s="804"/>
      <c r="B86" s="153" t="s">
        <v>229</v>
      </c>
      <c r="C86" s="798"/>
      <c r="D86" s="780"/>
      <c r="E86" s="782"/>
      <c r="F86" s="784"/>
      <c r="G86" s="785"/>
      <c r="H86" s="153"/>
      <c r="I86" s="153"/>
      <c r="J86" s="162"/>
      <c r="K86" s="156"/>
      <c r="L86" s="1"/>
    </row>
    <row r="87" spans="1:12" ht="28.2" x14ac:dyDescent="0.3">
      <c r="A87" s="804"/>
      <c r="B87" s="153">
        <v>1</v>
      </c>
      <c r="C87" s="787"/>
      <c r="D87" s="789"/>
      <c r="E87" s="791"/>
      <c r="F87" s="793"/>
      <c r="G87" s="795"/>
      <c r="H87" s="153"/>
      <c r="I87" s="153"/>
      <c r="J87" s="164" t="str">
        <f xml:space="preserve"> IF(OR(C83="X",C85="X",D85="x",D87="x",C87="x" ),"x","")</f>
        <v/>
      </c>
      <c r="K87" s="156" t="s">
        <v>111</v>
      </c>
      <c r="L87" s="1"/>
    </row>
    <row r="88" spans="1:12" x14ac:dyDescent="0.3">
      <c r="A88" s="804"/>
      <c r="B88" s="153" t="s">
        <v>112</v>
      </c>
      <c r="C88" s="788"/>
      <c r="D88" s="790"/>
      <c r="E88" s="792"/>
      <c r="F88" s="794"/>
      <c r="G88" s="796"/>
      <c r="H88" s="153"/>
      <c r="I88" s="153"/>
      <c r="J88" s="153"/>
      <c r="K88" s="154"/>
      <c r="L88" s="1"/>
    </row>
    <row r="89" spans="1:12" x14ac:dyDescent="0.3">
      <c r="A89" s="172"/>
      <c r="B89" s="153"/>
      <c r="C89" s="153">
        <v>1</v>
      </c>
      <c r="D89" s="153">
        <v>2</v>
      </c>
      <c r="E89" s="153">
        <v>3</v>
      </c>
      <c r="F89" s="153">
        <v>4</v>
      </c>
      <c r="G89" s="153">
        <v>5</v>
      </c>
      <c r="H89" s="153"/>
      <c r="I89" s="153"/>
      <c r="J89" s="153"/>
      <c r="K89" s="154"/>
      <c r="L89" s="1"/>
    </row>
    <row r="90" spans="1:12" x14ac:dyDescent="0.3">
      <c r="A90" s="172"/>
      <c r="B90" s="153"/>
      <c r="C90" s="153" t="s">
        <v>113</v>
      </c>
      <c r="D90" s="153" t="s">
        <v>114</v>
      </c>
      <c r="E90" s="153" t="s">
        <v>115</v>
      </c>
      <c r="F90" s="153" t="s">
        <v>116</v>
      </c>
      <c r="G90" s="153" t="s">
        <v>117</v>
      </c>
      <c r="H90" s="153"/>
      <c r="I90" s="799"/>
      <c r="J90" s="799"/>
      <c r="K90" s="800"/>
      <c r="L90" s="1"/>
    </row>
    <row r="91" spans="1:12" ht="15" customHeight="1" x14ac:dyDescent="0.3">
      <c r="A91" s="172"/>
      <c r="B91" s="153"/>
      <c r="C91" s="786" t="s">
        <v>118</v>
      </c>
      <c r="D91" s="786"/>
      <c r="E91" s="786"/>
      <c r="F91" s="786"/>
      <c r="G91" s="786"/>
      <c r="H91" s="153"/>
      <c r="I91" s="153"/>
      <c r="J91" s="153"/>
      <c r="K91" s="154"/>
      <c r="L91" s="1"/>
    </row>
    <row r="92" spans="1:12" ht="15" customHeight="1" x14ac:dyDescent="0.3">
      <c r="A92" s="172"/>
      <c r="B92" s="153"/>
      <c r="C92" s="786"/>
      <c r="D92" s="786"/>
      <c r="E92" s="786"/>
      <c r="F92" s="786"/>
      <c r="G92" s="786"/>
      <c r="H92" s="153"/>
      <c r="I92" s="153"/>
      <c r="J92" s="153"/>
      <c r="K92" s="154"/>
      <c r="L92" s="1"/>
    </row>
    <row r="93" spans="1:12" ht="15" thickBot="1" x14ac:dyDescent="0.35">
      <c r="A93" s="79"/>
      <c r="B93" s="80"/>
      <c r="C93" s="80"/>
      <c r="D93" s="80"/>
      <c r="E93" s="80"/>
      <c r="F93" s="80"/>
      <c r="G93" s="80"/>
      <c r="H93" s="80"/>
      <c r="I93" s="80"/>
      <c r="J93" s="80"/>
      <c r="K93" s="81"/>
      <c r="L93" s="1"/>
    </row>
    <row r="94" spans="1:12" ht="15" thickBot="1" x14ac:dyDescent="0.35">
      <c r="A94" s="1"/>
      <c r="B94" s="1"/>
      <c r="C94" s="1"/>
      <c r="D94" s="1"/>
      <c r="E94" s="1"/>
      <c r="F94" s="1"/>
      <c r="G94" s="1"/>
      <c r="H94" s="1"/>
      <c r="I94" s="1"/>
      <c r="J94" s="1"/>
      <c r="K94" s="1"/>
      <c r="L94" s="1"/>
    </row>
    <row r="95" spans="1:12" ht="15.75" customHeight="1" thickBot="1" x14ac:dyDescent="0.35">
      <c r="A95" s="892" t="s">
        <v>102</v>
      </c>
      <c r="B95" s="886" t="str">
        <f>DESCRIPCION!A22</f>
        <v>e</v>
      </c>
      <c r="C95" s="886"/>
      <c r="D95" s="886"/>
      <c r="E95" s="886"/>
      <c r="F95" s="886"/>
      <c r="G95" s="886"/>
      <c r="H95" s="887"/>
      <c r="I95" s="884" t="s">
        <v>330</v>
      </c>
      <c r="J95" s="885"/>
      <c r="K95" s="140" t="str">
        <f>IF(J102="x","EXTREMA",IF(J104="x","ALTA",IF(J106="x","MODERADA",IF(J108="x","BAJA",""))))</f>
        <v/>
      </c>
      <c r="L95" s="1"/>
    </row>
    <row r="96" spans="1:12" ht="16.2" thickBot="1" x14ac:dyDescent="0.35">
      <c r="A96" s="893"/>
      <c r="B96" s="888"/>
      <c r="C96" s="888"/>
      <c r="D96" s="888"/>
      <c r="E96" s="888"/>
      <c r="F96" s="888"/>
      <c r="G96" s="888"/>
      <c r="H96" s="889"/>
      <c r="I96" s="879" t="s">
        <v>331</v>
      </c>
      <c r="J96" s="880"/>
      <c r="K96" s="188" t="str">
        <f>'VALORACION RIESGOS INHERENTES'!K91</f>
        <v/>
      </c>
      <c r="L96" s="1"/>
    </row>
    <row r="97" spans="1:12" ht="16.2" thickBot="1" x14ac:dyDescent="0.35">
      <c r="A97" s="894"/>
      <c r="B97" s="879" t="s">
        <v>281</v>
      </c>
      <c r="C97" s="905"/>
      <c r="D97" s="905"/>
      <c r="E97" s="905"/>
      <c r="F97" s="905"/>
      <c r="G97" s="905"/>
      <c r="H97" s="905"/>
      <c r="I97" s="905"/>
      <c r="J97" s="880"/>
      <c r="K97" s="188" t="e">
        <f>'EVALUACIÓN SOLIDEZ CONTROLES'!H27</f>
        <v>#DIV/0!</v>
      </c>
      <c r="L97" s="1"/>
    </row>
    <row r="98" spans="1:12" ht="20.25" customHeight="1" thickBot="1" x14ac:dyDescent="0.35">
      <c r="A98" s="190" t="s">
        <v>104</v>
      </c>
      <c r="B98" s="191"/>
      <c r="C98" s="191"/>
      <c r="D98" s="243"/>
      <c r="E98" s="881"/>
      <c r="F98" s="882"/>
      <c r="G98" s="883"/>
      <c r="H98" s="818" t="s">
        <v>333</v>
      </c>
      <c r="I98" s="822"/>
      <c r="J98" s="823"/>
      <c r="K98" s="824"/>
      <c r="L98" s="1"/>
    </row>
    <row r="99" spans="1:12" ht="38.25" customHeight="1" x14ac:dyDescent="0.3">
      <c r="A99" s="172"/>
      <c r="B99" s="153"/>
      <c r="C99" s="173"/>
      <c r="D99" s="153"/>
      <c r="E99" s="153"/>
      <c r="F99" s="153"/>
      <c r="G99" s="153"/>
      <c r="H99" s="153"/>
      <c r="I99" s="153"/>
      <c r="J99" s="168"/>
      <c r="K99" s="169"/>
      <c r="L99" s="1"/>
    </row>
    <row r="100" spans="1:12" ht="39" customHeight="1" x14ac:dyDescent="0.3">
      <c r="A100" s="804" t="s">
        <v>104</v>
      </c>
      <c r="B100" s="153">
        <v>5</v>
      </c>
      <c r="C100" s="805"/>
      <c r="D100" s="784"/>
      <c r="E100" s="785"/>
      <c r="F100" s="785"/>
      <c r="G100" s="785"/>
      <c r="H100" s="153"/>
      <c r="I100" s="153"/>
      <c r="J100" s="799" t="s">
        <v>103</v>
      </c>
      <c r="K100" s="800"/>
      <c r="L100" s="1"/>
    </row>
    <row r="101" spans="1:12" x14ac:dyDescent="0.3">
      <c r="A101" s="804"/>
      <c r="B101" s="153" t="s">
        <v>106</v>
      </c>
      <c r="C101" s="806"/>
      <c r="D101" s="784"/>
      <c r="E101" s="785"/>
      <c r="F101" s="785"/>
      <c r="G101" s="785"/>
      <c r="H101" s="153"/>
      <c r="I101" s="153"/>
      <c r="J101" s="155"/>
      <c r="K101" s="156"/>
      <c r="L101" s="1"/>
    </row>
    <row r="102" spans="1:12" ht="28.2" x14ac:dyDescent="0.3">
      <c r="A102" s="804"/>
      <c r="B102" s="153">
        <v>4</v>
      </c>
      <c r="C102" s="807"/>
      <c r="D102" s="784"/>
      <c r="E102" s="784"/>
      <c r="F102" s="797"/>
      <c r="G102" s="785"/>
      <c r="H102" s="153"/>
      <c r="I102" s="153"/>
      <c r="J102" s="159" t="str">
        <f xml:space="preserve"> IF(OR(E100="X",F100="X",G100="x",F102="x",G102="X",F104="X",G104="X",G106="X" ),"x","")</f>
        <v/>
      </c>
      <c r="K102" s="156" t="s">
        <v>105</v>
      </c>
      <c r="L102" s="1"/>
    </row>
    <row r="103" spans="1:12" ht="28.2" x14ac:dyDescent="0.3">
      <c r="A103" s="804"/>
      <c r="B103" s="153" t="s">
        <v>108</v>
      </c>
      <c r="C103" s="808"/>
      <c r="D103" s="784"/>
      <c r="E103" s="784"/>
      <c r="F103" s="797"/>
      <c r="G103" s="785"/>
      <c r="H103" s="153"/>
      <c r="I103" s="153"/>
      <c r="J103" s="160"/>
      <c r="K103" s="156"/>
      <c r="L103" s="1"/>
    </row>
    <row r="104" spans="1:12" ht="28.2" x14ac:dyDescent="0.3">
      <c r="A104" s="804"/>
      <c r="B104" s="153">
        <v>3</v>
      </c>
      <c r="C104" s="787"/>
      <c r="D104" s="782"/>
      <c r="E104" s="783"/>
      <c r="F104" s="797"/>
      <c r="G104" s="785"/>
      <c r="H104" s="153"/>
      <c r="I104" s="153"/>
      <c r="J104" s="161" t="str">
        <f xml:space="preserve"> IF(OR(C100="X",D100="X",D102="x",E102="x",E104="X",F106="X",F108="X",G108="X" ),"x","")</f>
        <v/>
      </c>
      <c r="K104" s="156" t="s">
        <v>107</v>
      </c>
      <c r="L104" s="1"/>
    </row>
    <row r="105" spans="1:12" ht="28.2" x14ac:dyDescent="0.3">
      <c r="A105" s="804"/>
      <c r="B105" s="153" t="s">
        <v>110</v>
      </c>
      <c r="C105" s="798"/>
      <c r="D105" s="782"/>
      <c r="E105" s="784"/>
      <c r="F105" s="797"/>
      <c r="G105" s="785"/>
      <c r="H105" s="153"/>
      <c r="I105" s="153"/>
      <c r="J105" s="162"/>
      <c r="K105" s="156"/>
      <c r="L105" s="1"/>
    </row>
    <row r="106" spans="1:12" ht="28.2" x14ac:dyDescent="0.3">
      <c r="A106" s="804"/>
      <c r="B106" s="153">
        <v>2</v>
      </c>
      <c r="C106" s="787"/>
      <c r="D106" s="780"/>
      <c r="E106" s="781"/>
      <c r="F106" s="783"/>
      <c r="G106" s="785"/>
      <c r="H106" s="153"/>
      <c r="I106" s="153"/>
      <c r="J106" s="163" t="str">
        <f xml:space="preserve"> IF(OR(C102="X",D104="X",E108="x",E106="x" ),"x","")</f>
        <v/>
      </c>
      <c r="K106" s="156" t="s">
        <v>109</v>
      </c>
      <c r="L106" s="1"/>
    </row>
    <row r="107" spans="1:12" ht="28.2" x14ac:dyDescent="0.3">
      <c r="A107" s="804"/>
      <c r="B107" s="153" t="s">
        <v>229</v>
      </c>
      <c r="C107" s="798"/>
      <c r="D107" s="780"/>
      <c r="E107" s="782"/>
      <c r="F107" s="784"/>
      <c r="G107" s="785"/>
      <c r="H107" s="153"/>
      <c r="I107" s="153"/>
      <c r="J107" s="162"/>
      <c r="K107" s="156"/>
      <c r="L107" s="1"/>
    </row>
    <row r="108" spans="1:12" ht="28.2" x14ac:dyDescent="0.3">
      <c r="A108" s="804"/>
      <c r="B108" s="153">
        <v>1</v>
      </c>
      <c r="C108" s="787"/>
      <c r="D108" s="789"/>
      <c r="E108" s="791"/>
      <c r="F108" s="793"/>
      <c r="G108" s="795"/>
      <c r="H108" s="153"/>
      <c r="I108" s="153"/>
      <c r="J108" s="164" t="str">
        <f xml:space="preserve"> IF(OR(C104="X",C106="X",C108="x",D106="x",D108="x" ),"x","")</f>
        <v/>
      </c>
      <c r="K108" s="156" t="s">
        <v>111</v>
      </c>
      <c r="L108" s="1"/>
    </row>
    <row r="109" spans="1:12" x14ac:dyDescent="0.3">
      <c r="A109" s="804"/>
      <c r="B109" s="153" t="s">
        <v>112</v>
      </c>
      <c r="C109" s="788"/>
      <c r="D109" s="790"/>
      <c r="E109" s="792"/>
      <c r="F109" s="794"/>
      <c r="G109" s="796"/>
      <c r="H109" s="153"/>
      <c r="I109" s="153"/>
      <c r="J109" s="153"/>
      <c r="K109" s="154"/>
      <c r="L109" s="1"/>
    </row>
    <row r="110" spans="1:12" x14ac:dyDescent="0.3">
      <c r="A110" s="172"/>
      <c r="B110" s="153"/>
      <c r="C110" s="153">
        <v>1</v>
      </c>
      <c r="D110" s="153">
        <v>2</v>
      </c>
      <c r="E110" s="153">
        <v>3</v>
      </c>
      <c r="F110" s="153">
        <v>4</v>
      </c>
      <c r="G110" s="153">
        <v>5</v>
      </c>
      <c r="H110" s="153"/>
      <c r="I110" s="153"/>
      <c r="J110" s="153"/>
      <c r="K110" s="154"/>
      <c r="L110" s="1"/>
    </row>
    <row r="111" spans="1:12" x14ac:dyDescent="0.3">
      <c r="A111" s="172"/>
      <c r="B111" s="153"/>
      <c r="C111" s="153" t="s">
        <v>113</v>
      </c>
      <c r="D111" s="153" t="s">
        <v>114</v>
      </c>
      <c r="E111" s="153" t="s">
        <v>115</v>
      </c>
      <c r="F111" s="153" t="s">
        <v>116</v>
      </c>
      <c r="G111" s="153" t="s">
        <v>117</v>
      </c>
      <c r="H111" s="153"/>
      <c r="I111" s="153"/>
      <c r="J111" s="153"/>
      <c r="K111" s="154"/>
      <c r="L111" s="1"/>
    </row>
    <row r="112" spans="1:12" ht="15" customHeight="1" x14ac:dyDescent="0.3">
      <c r="A112" s="172"/>
      <c r="B112" s="153"/>
      <c r="C112" s="786" t="s">
        <v>118</v>
      </c>
      <c r="D112" s="786"/>
      <c r="E112" s="786"/>
      <c r="F112" s="786"/>
      <c r="G112" s="786"/>
      <c r="H112" s="153"/>
      <c r="I112" s="153"/>
      <c r="J112" s="153"/>
      <c r="K112" s="154"/>
      <c r="L112" s="1"/>
    </row>
    <row r="113" spans="1:12" ht="15" customHeight="1" x14ac:dyDescent="0.3">
      <c r="A113" s="172"/>
      <c r="B113" s="153"/>
      <c r="C113" s="786"/>
      <c r="D113" s="786"/>
      <c r="E113" s="786"/>
      <c r="F113" s="786"/>
      <c r="G113" s="786"/>
      <c r="H113" s="153"/>
      <c r="I113" s="153"/>
      <c r="J113" s="153"/>
      <c r="K113" s="154"/>
      <c r="L113" s="1"/>
    </row>
    <row r="114" spans="1:12" ht="15" thickBot="1" x14ac:dyDescent="0.35">
      <c r="A114" s="79"/>
      <c r="B114" s="80"/>
      <c r="C114" s="80"/>
      <c r="D114" s="80"/>
      <c r="E114" s="80"/>
      <c r="F114" s="80"/>
      <c r="G114" s="80"/>
      <c r="H114" s="80"/>
      <c r="I114" s="80"/>
      <c r="J114" s="80"/>
      <c r="K114" s="81"/>
      <c r="L114" s="1"/>
    </row>
    <row r="115" spans="1:12" ht="15" thickBot="1" x14ac:dyDescent="0.35">
      <c r="A115" s="1"/>
      <c r="B115" s="1"/>
      <c r="C115" s="1"/>
      <c r="D115" s="1"/>
      <c r="E115" s="1"/>
      <c r="F115" s="1"/>
      <c r="G115" s="1"/>
      <c r="H115" s="1"/>
      <c r="I115" s="1"/>
      <c r="J115" s="1"/>
      <c r="K115" s="1"/>
      <c r="L115" s="1"/>
    </row>
    <row r="116" spans="1:12" ht="15.75" customHeight="1" thickBot="1" x14ac:dyDescent="0.35">
      <c r="A116" s="892" t="s">
        <v>102</v>
      </c>
      <c r="B116" s="886" t="str">
        <f>DESCRIPCION!A25</f>
        <v>f</v>
      </c>
      <c r="C116" s="886"/>
      <c r="D116" s="886"/>
      <c r="E116" s="886"/>
      <c r="F116" s="886"/>
      <c r="G116" s="886"/>
      <c r="H116" s="887"/>
      <c r="I116" s="884" t="s">
        <v>330</v>
      </c>
      <c r="J116" s="885"/>
      <c r="K116" s="140" t="str">
        <f>IF(J123="x","EXTREMA",IF(J125="x","ALTA",IF(J127="x","MODERADA",IF(J129="x","BAJA",""))))</f>
        <v/>
      </c>
      <c r="L116" s="1"/>
    </row>
    <row r="117" spans="1:12" ht="16.2" thickBot="1" x14ac:dyDescent="0.35">
      <c r="A117" s="893"/>
      <c r="B117" s="888"/>
      <c r="C117" s="888"/>
      <c r="D117" s="888"/>
      <c r="E117" s="888"/>
      <c r="F117" s="888"/>
      <c r="G117" s="888"/>
      <c r="H117" s="889"/>
      <c r="I117" s="879" t="s">
        <v>331</v>
      </c>
      <c r="J117" s="880"/>
      <c r="K117" s="188" t="str">
        <f>'VALORACION RIESGOS INHERENTES'!K111</f>
        <v/>
      </c>
      <c r="L117" s="1"/>
    </row>
    <row r="118" spans="1:12" ht="16.2" thickBot="1" x14ac:dyDescent="0.35">
      <c r="A118" s="894"/>
      <c r="B118" s="818" t="s">
        <v>281</v>
      </c>
      <c r="C118" s="819"/>
      <c r="D118" s="819"/>
      <c r="E118" s="819"/>
      <c r="F118" s="819"/>
      <c r="G118" s="819"/>
      <c r="H118" s="819"/>
      <c r="I118" s="819"/>
      <c r="J118" s="822"/>
      <c r="K118" s="188" t="str">
        <f>'EVALUACIÓN SOLIDEZ CONTROLES'!H31</f>
        <v xml:space="preserve"> </v>
      </c>
      <c r="L118" s="1"/>
    </row>
    <row r="119" spans="1:12" ht="17.25" customHeight="1" thickBot="1" x14ac:dyDescent="0.35">
      <c r="A119" s="190" t="s">
        <v>104</v>
      </c>
      <c r="B119" s="191"/>
      <c r="C119" s="191"/>
      <c r="D119" s="243"/>
      <c r="E119" s="881"/>
      <c r="F119" s="882"/>
      <c r="G119" s="883"/>
      <c r="H119" s="818" t="s">
        <v>333</v>
      </c>
      <c r="I119" s="822"/>
      <c r="J119" s="823"/>
      <c r="K119" s="824"/>
      <c r="L119" s="1"/>
    </row>
    <row r="120" spans="1:12" ht="39.75" customHeight="1" x14ac:dyDescent="0.3">
      <c r="A120" s="172"/>
      <c r="B120" s="153"/>
      <c r="C120" s="173"/>
      <c r="D120" s="153"/>
      <c r="E120" s="153"/>
      <c r="F120" s="153"/>
      <c r="G120" s="153"/>
      <c r="H120" s="153"/>
      <c r="I120" s="153"/>
      <c r="J120" s="1"/>
      <c r="K120" s="71"/>
      <c r="L120" s="1"/>
    </row>
    <row r="121" spans="1:12" ht="15" customHeight="1" x14ac:dyDescent="0.3">
      <c r="A121" s="804" t="s">
        <v>104</v>
      </c>
      <c r="B121" s="153">
        <v>5</v>
      </c>
      <c r="C121" s="825"/>
      <c r="D121" s="816"/>
      <c r="E121" s="817"/>
      <c r="F121" s="817"/>
      <c r="G121" s="817"/>
      <c r="H121" s="186"/>
      <c r="I121" s="153"/>
      <c r="J121" s="799" t="s">
        <v>103</v>
      </c>
      <c r="K121" s="800"/>
      <c r="L121" s="1"/>
    </row>
    <row r="122" spans="1:12" ht="32.4" x14ac:dyDescent="0.3">
      <c r="A122" s="804"/>
      <c r="B122" s="153" t="s">
        <v>106</v>
      </c>
      <c r="C122" s="826"/>
      <c r="D122" s="816"/>
      <c r="E122" s="817"/>
      <c r="F122" s="817"/>
      <c r="G122" s="817"/>
      <c r="H122" s="186"/>
      <c r="I122" s="153"/>
      <c r="J122" s="155"/>
      <c r="K122" s="156"/>
      <c r="L122" s="1"/>
    </row>
    <row r="123" spans="1:12" ht="32.4" x14ac:dyDescent="0.3">
      <c r="A123" s="804"/>
      <c r="B123" s="153">
        <v>4</v>
      </c>
      <c r="C123" s="827"/>
      <c r="D123" s="816"/>
      <c r="E123" s="816"/>
      <c r="F123" s="829"/>
      <c r="G123" s="817"/>
      <c r="H123" s="186"/>
      <c r="I123" s="153"/>
      <c r="J123" s="159" t="str">
        <f xml:space="preserve"> IF(OR(E121="X",F121="X",G121="x",F123="x",G123="X",F125="X",G125="X",G127="X" ),"x","")</f>
        <v/>
      </c>
      <c r="K123" s="156" t="s">
        <v>105</v>
      </c>
      <c r="L123" s="1"/>
    </row>
    <row r="124" spans="1:12" ht="32.4" x14ac:dyDescent="0.3">
      <c r="A124" s="804"/>
      <c r="B124" s="153" t="s">
        <v>108</v>
      </c>
      <c r="C124" s="828"/>
      <c r="D124" s="816"/>
      <c r="E124" s="816"/>
      <c r="F124" s="829"/>
      <c r="G124" s="817"/>
      <c r="H124" s="186"/>
      <c r="I124" s="153"/>
      <c r="J124" s="160"/>
      <c r="K124" s="156"/>
      <c r="L124" s="1"/>
    </row>
    <row r="125" spans="1:12" ht="32.4" x14ac:dyDescent="0.3">
      <c r="A125" s="804"/>
      <c r="B125" s="153">
        <v>3</v>
      </c>
      <c r="C125" s="830"/>
      <c r="D125" s="814"/>
      <c r="E125" s="815"/>
      <c r="F125" s="829"/>
      <c r="G125" s="817"/>
      <c r="H125" s="186"/>
      <c r="I125" s="153"/>
      <c r="J125" s="161" t="str">
        <f xml:space="preserve"> IF(OR(C121="X",D121="X",D123="x",E123="x",E125="X",F127="X",F129="X",G129="X" ),"x","")</f>
        <v/>
      </c>
      <c r="K125" s="156" t="s">
        <v>107</v>
      </c>
      <c r="L125" s="1"/>
    </row>
    <row r="126" spans="1:12" ht="32.4" x14ac:dyDescent="0.3">
      <c r="A126" s="804"/>
      <c r="B126" s="153" t="s">
        <v>110</v>
      </c>
      <c r="C126" s="831"/>
      <c r="D126" s="814"/>
      <c r="E126" s="816"/>
      <c r="F126" s="829"/>
      <c r="G126" s="817"/>
      <c r="H126" s="186"/>
      <c r="I126" s="153"/>
      <c r="J126" s="162"/>
      <c r="K126" s="156"/>
      <c r="L126" s="1"/>
    </row>
    <row r="127" spans="1:12" ht="32.4" x14ac:dyDescent="0.3">
      <c r="A127" s="804"/>
      <c r="B127" s="153">
        <v>2</v>
      </c>
      <c r="C127" s="830"/>
      <c r="D127" s="812"/>
      <c r="E127" s="813"/>
      <c r="F127" s="815"/>
      <c r="G127" s="817"/>
      <c r="H127" s="186"/>
      <c r="I127" s="153"/>
      <c r="J127" s="163" t="str">
        <f xml:space="preserve"> IF(OR(C123="X",D125="X",E127="x",E129="x" ),"x","")</f>
        <v/>
      </c>
      <c r="K127" s="156" t="s">
        <v>109</v>
      </c>
      <c r="L127" s="1"/>
    </row>
    <row r="128" spans="1:12" ht="32.4" x14ac:dyDescent="0.3">
      <c r="A128" s="804"/>
      <c r="B128" s="153" t="s">
        <v>229</v>
      </c>
      <c r="C128" s="831"/>
      <c r="D128" s="812"/>
      <c r="E128" s="814"/>
      <c r="F128" s="816"/>
      <c r="G128" s="817"/>
      <c r="H128" s="186"/>
      <c r="I128" s="153"/>
      <c r="J128" s="162"/>
      <c r="K128" s="156"/>
      <c r="L128" s="1"/>
    </row>
    <row r="129" spans="1:12" ht="32.4" x14ac:dyDescent="0.3">
      <c r="A129" s="804"/>
      <c r="B129" s="153">
        <v>1</v>
      </c>
      <c r="C129" s="830"/>
      <c r="D129" s="833"/>
      <c r="E129" s="835"/>
      <c r="F129" s="837"/>
      <c r="G129" s="839"/>
      <c r="H129" s="186"/>
      <c r="I129" s="153"/>
      <c r="J129" s="164" t="str">
        <f xml:space="preserve"> IF(OR(C125="X",C127="X",D127="x",C129="x",D129="x" ),"x","")</f>
        <v/>
      </c>
      <c r="K129" s="156" t="s">
        <v>111</v>
      </c>
      <c r="L129" s="1"/>
    </row>
    <row r="130" spans="1:12" ht="32.4" x14ac:dyDescent="0.3">
      <c r="A130" s="804"/>
      <c r="B130" s="153" t="s">
        <v>112</v>
      </c>
      <c r="C130" s="832"/>
      <c r="D130" s="834"/>
      <c r="E130" s="836"/>
      <c r="F130" s="838"/>
      <c r="G130" s="840"/>
      <c r="H130" s="186"/>
      <c r="I130" s="153"/>
      <c r="J130" s="153"/>
      <c r="K130" s="154"/>
      <c r="L130" s="1"/>
    </row>
    <row r="131" spans="1:12" x14ac:dyDescent="0.3">
      <c r="A131" s="172"/>
      <c r="B131" s="153"/>
      <c r="C131" s="153">
        <v>1</v>
      </c>
      <c r="D131" s="153">
        <v>2</v>
      </c>
      <c r="E131" s="153">
        <v>3</v>
      </c>
      <c r="F131" s="153">
        <v>4</v>
      </c>
      <c r="G131" s="153">
        <v>5</v>
      </c>
      <c r="H131" s="153"/>
      <c r="I131" s="153"/>
      <c r="J131" s="153"/>
      <c r="K131" s="154"/>
      <c r="L131" s="1"/>
    </row>
    <row r="132" spans="1:12" x14ac:dyDescent="0.3">
      <c r="A132" s="172"/>
      <c r="B132" s="153"/>
      <c r="C132" s="153" t="s">
        <v>113</v>
      </c>
      <c r="D132" s="153" t="s">
        <v>114</v>
      </c>
      <c r="E132" s="153" t="s">
        <v>115</v>
      </c>
      <c r="F132" s="153" t="s">
        <v>116</v>
      </c>
      <c r="G132" s="153" t="s">
        <v>117</v>
      </c>
      <c r="H132" s="153"/>
      <c r="I132" s="153"/>
      <c r="J132" s="153"/>
      <c r="K132" s="154"/>
      <c r="L132" s="1"/>
    </row>
    <row r="133" spans="1:12" ht="15" customHeight="1" x14ac:dyDescent="0.3">
      <c r="A133" s="172"/>
      <c r="B133" s="153"/>
      <c r="C133" s="786" t="s">
        <v>118</v>
      </c>
      <c r="D133" s="786"/>
      <c r="E133" s="786"/>
      <c r="F133" s="786"/>
      <c r="G133" s="786"/>
      <c r="H133" s="153"/>
      <c r="I133" s="153"/>
      <c r="J133" s="153"/>
      <c r="K133" s="154"/>
      <c r="L133" s="1"/>
    </row>
    <row r="134" spans="1:12" ht="15" customHeight="1" x14ac:dyDescent="0.3">
      <c r="A134" s="172"/>
      <c r="B134" s="153"/>
      <c r="C134" s="786"/>
      <c r="D134" s="786"/>
      <c r="E134" s="786"/>
      <c r="F134" s="786"/>
      <c r="G134" s="786"/>
      <c r="H134" s="153"/>
      <c r="I134" s="153"/>
      <c r="J134" s="153"/>
      <c r="K134" s="154"/>
      <c r="L134" s="1"/>
    </row>
    <row r="135" spans="1:12" ht="15" thickBot="1" x14ac:dyDescent="0.35">
      <c r="A135" s="79"/>
      <c r="B135" s="80"/>
      <c r="C135" s="80"/>
      <c r="D135" s="80"/>
      <c r="E135" s="80"/>
      <c r="F135" s="80"/>
      <c r="G135" s="80"/>
      <c r="H135" s="80"/>
      <c r="I135" s="80"/>
      <c r="J135" s="80"/>
      <c r="K135" s="81"/>
      <c r="L135" s="1"/>
    </row>
    <row r="136" spans="1:12" ht="15" thickBot="1" x14ac:dyDescent="0.35">
      <c r="A136" s="1"/>
      <c r="B136" s="1"/>
      <c r="C136" s="1"/>
      <c r="D136" s="1"/>
      <c r="E136" s="1"/>
      <c r="F136" s="1"/>
      <c r="G136" s="1"/>
      <c r="H136" s="1"/>
      <c r="I136" s="1"/>
      <c r="J136" s="1"/>
      <c r="K136" s="1"/>
      <c r="L136" s="1"/>
    </row>
    <row r="137" spans="1:12" ht="16.5" customHeight="1" thickBot="1" x14ac:dyDescent="0.35">
      <c r="A137" s="892" t="s">
        <v>102</v>
      </c>
      <c r="B137" s="890" t="str">
        <f>DESCRIPCION!A28</f>
        <v>g</v>
      </c>
      <c r="C137" s="886"/>
      <c r="D137" s="886"/>
      <c r="E137" s="886"/>
      <c r="F137" s="886"/>
      <c r="G137" s="886"/>
      <c r="H137" s="887"/>
      <c r="I137" s="884" t="s">
        <v>330</v>
      </c>
      <c r="J137" s="885"/>
      <c r="K137" s="140" t="str">
        <f>IF(J144="x","EXTREMA",IF(J146="x","ALTA",IF(J148="x","MODERADA",IF(J150="x","BAJA",""))))</f>
        <v/>
      </c>
      <c r="L137" s="1"/>
    </row>
    <row r="138" spans="1:12" ht="16.2" thickBot="1" x14ac:dyDescent="0.35">
      <c r="A138" s="893"/>
      <c r="B138" s="891"/>
      <c r="C138" s="888"/>
      <c r="D138" s="888"/>
      <c r="E138" s="888"/>
      <c r="F138" s="888"/>
      <c r="G138" s="888"/>
      <c r="H138" s="889"/>
      <c r="I138" s="879" t="s">
        <v>331</v>
      </c>
      <c r="J138" s="880"/>
      <c r="K138" s="188" t="str">
        <f>'VALORACION RIESGOS INHERENTES'!K131</f>
        <v/>
      </c>
      <c r="L138" s="1"/>
    </row>
    <row r="139" spans="1:12" ht="16.2" thickBot="1" x14ac:dyDescent="0.35">
      <c r="A139" s="894"/>
      <c r="B139" s="818" t="s">
        <v>281</v>
      </c>
      <c r="C139" s="819"/>
      <c r="D139" s="819"/>
      <c r="E139" s="819"/>
      <c r="F139" s="819"/>
      <c r="G139" s="819"/>
      <c r="H139" s="819"/>
      <c r="I139" s="819"/>
      <c r="J139" s="822"/>
      <c r="K139" s="187" t="e">
        <f>'EVALUACIÓN SOLIDEZ CONTROLES'!H35</f>
        <v>#DIV/0!</v>
      </c>
      <c r="L139" s="1"/>
    </row>
    <row r="140" spans="1:12" ht="18" customHeight="1" thickBot="1" x14ac:dyDescent="0.35">
      <c r="A140" s="190" t="s">
        <v>104</v>
      </c>
      <c r="B140" s="191"/>
      <c r="C140" s="191"/>
      <c r="D140" s="243"/>
      <c r="E140" s="881"/>
      <c r="F140" s="882"/>
      <c r="G140" s="883"/>
      <c r="H140" s="818" t="s">
        <v>333</v>
      </c>
      <c r="I140" s="822"/>
      <c r="J140" s="823"/>
      <c r="K140" s="824"/>
      <c r="L140" s="1"/>
    </row>
    <row r="141" spans="1:12" ht="42" customHeight="1" x14ac:dyDescent="0.3">
      <c r="A141" s="172"/>
      <c r="B141" s="153"/>
      <c r="C141" s="173"/>
      <c r="D141" s="153"/>
      <c r="E141" s="153"/>
      <c r="F141" s="153"/>
      <c r="G141" s="153"/>
      <c r="H141" s="153"/>
      <c r="I141" s="153"/>
      <c r="J141" s="168"/>
      <c r="K141" s="169"/>
      <c r="L141" s="1"/>
    </row>
    <row r="142" spans="1:12" ht="41.25" customHeight="1" x14ac:dyDescent="0.3">
      <c r="A142" s="804" t="s">
        <v>104</v>
      </c>
      <c r="B142" s="153">
        <v>5</v>
      </c>
      <c r="C142" s="805"/>
      <c r="D142" s="784"/>
      <c r="E142" s="785"/>
      <c r="F142" s="785"/>
      <c r="G142" s="785"/>
      <c r="H142" s="153"/>
      <c r="I142" s="153"/>
      <c r="J142" s="799" t="s">
        <v>103</v>
      </c>
      <c r="K142" s="800"/>
      <c r="L142" s="1"/>
    </row>
    <row r="143" spans="1:12" x14ac:dyDescent="0.3">
      <c r="A143" s="804"/>
      <c r="B143" s="153" t="s">
        <v>106</v>
      </c>
      <c r="C143" s="806"/>
      <c r="D143" s="784"/>
      <c r="E143" s="785"/>
      <c r="F143" s="785"/>
      <c r="G143" s="785"/>
      <c r="H143" s="153"/>
      <c r="I143" s="153"/>
      <c r="J143" s="155"/>
      <c r="K143" s="156"/>
      <c r="L143" s="1"/>
    </row>
    <row r="144" spans="1:12" ht="28.2" x14ac:dyDescent="0.3">
      <c r="A144" s="804"/>
      <c r="B144" s="153">
        <v>4</v>
      </c>
      <c r="C144" s="807"/>
      <c r="D144" s="784"/>
      <c r="E144" s="784"/>
      <c r="F144" s="797"/>
      <c r="G144" s="785"/>
      <c r="H144" s="153"/>
      <c r="I144" s="153"/>
      <c r="J144" s="159" t="str">
        <f xml:space="preserve"> IF(OR(E142="X",F142="X",G142="x",F144="x",G144="X",F146="X",G146="X",G148="X" ),"x","")</f>
        <v/>
      </c>
      <c r="K144" s="156" t="s">
        <v>105</v>
      </c>
      <c r="L144" s="1"/>
    </row>
    <row r="145" spans="1:12" ht="28.2" x14ac:dyDescent="0.3">
      <c r="A145" s="804"/>
      <c r="B145" s="153" t="s">
        <v>108</v>
      </c>
      <c r="C145" s="808"/>
      <c r="D145" s="784"/>
      <c r="E145" s="784"/>
      <c r="F145" s="797"/>
      <c r="G145" s="785"/>
      <c r="H145" s="153"/>
      <c r="I145" s="153"/>
      <c r="J145" s="160"/>
      <c r="K145" s="156"/>
      <c r="L145" s="1"/>
    </row>
    <row r="146" spans="1:12" ht="28.2" x14ac:dyDescent="0.3">
      <c r="A146" s="804"/>
      <c r="B146" s="153">
        <v>3</v>
      </c>
      <c r="C146" s="787"/>
      <c r="D146" s="782"/>
      <c r="E146" s="783"/>
      <c r="F146" s="797"/>
      <c r="G146" s="785"/>
      <c r="H146" s="153"/>
      <c r="I146" s="153"/>
      <c r="J146" s="161" t="str">
        <f xml:space="preserve"> IF(OR(C142="X",D142="X",D144="x",E144="x",E146="X",F148="X",F150="X",G150="X" ),"x","")</f>
        <v/>
      </c>
      <c r="K146" s="156" t="s">
        <v>107</v>
      </c>
      <c r="L146" s="1"/>
    </row>
    <row r="147" spans="1:12" ht="28.2" x14ac:dyDescent="0.3">
      <c r="A147" s="804"/>
      <c r="B147" s="153" t="s">
        <v>110</v>
      </c>
      <c r="C147" s="798"/>
      <c r="D147" s="782"/>
      <c r="E147" s="784"/>
      <c r="F147" s="797"/>
      <c r="G147" s="785"/>
      <c r="H147" s="153"/>
      <c r="I147" s="153"/>
      <c r="J147" s="162"/>
      <c r="K147" s="156"/>
      <c r="L147" s="1"/>
    </row>
    <row r="148" spans="1:12" ht="28.2" x14ac:dyDescent="0.3">
      <c r="A148" s="804"/>
      <c r="B148" s="153">
        <v>2</v>
      </c>
      <c r="C148" s="787"/>
      <c r="D148" s="780"/>
      <c r="E148" s="781"/>
      <c r="F148" s="783"/>
      <c r="G148" s="785"/>
      <c r="H148" s="153"/>
      <c r="I148" s="153"/>
      <c r="J148" s="163" t="str">
        <f xml:space="preserve"> IF(OR(C144="X",D146="X",E148="x",E150="x" ),"x","")</f>
        <v/>
      </c>
      <c r="K148" s="156" t="s">
        <v>109</v>
      </c>
      <c r="L148" s="1"/>
    </row>
    <row r="149" spans="1:12" ht="28.2" x14ac:dyDescent="0.3">
      <c r="A149" s="804"/>
      <c r="B149" s="153" t="s">
        <v>229</v>
      </c>
      <c r="C149" s="798"/>
      <c r="D149" s="780"/>
      <c r="E149" s="782"/>
      <c r="F149" s="784"/>
      <c r="G149" s="785"/>
      <c r="H149" s="153"/>
      <c r="I149" s="153"/>
      <c r="J149" s="162"/>
      <c r="K149" s="156"/>
      <c r="L149" s="1"/>
    </row>
    <row r="150" spans="1:12" ht="28.2" x14ac:dyDescent="0.3">
      <c r="A150" s="804"/>
      <c r="B150" s="153">
        <v>1</v>
      </c>
      <c r="C150" s="787"/>
      <c r="D150" s="789"/>
      <c r="E150" s="791"/>
      <c r="F150" s="793"/>
      <c r="G150" s="795"/>
      <c r="H150" s="153"/>
      <c r="I150" s="153"/>
      <c r="J150" s="164" t="str">
        <f xml:space="preserve"> IF(OR(C146="X",C148="X",C150="x",D148="x",D150="x" ),"x","")</f>
        <v/>
      </c>
      <c r="K150" s="156" t="s">
        <v>111</v>
      </c>
      <c r="L150" s="1"/>
    </row>
    <row r="151" spans="1:12" x14ac:dyDescent="0.3">
      <c r="A151" s="804"/>
      <c r="B151" s="153" t="s">
        <v>112</v>
      </c>
      <c r="C151" s="788"/>
      <c r="D151" s="790"/>
      <c r="E151" s="792"/>
      <c r="F151" s="794"/>
      <c r="G151" s="796"/>
      <c r="H151" s="153"/>
      <c r="I151" s="153"/>
      <c r="J151" s="153"/>
      <c r="K151" s="154"/>
      <c r="L151" s="1"/>
    </row>
    <row r="152" spans="1:12" x14ac:dyDescent="0.3">
      <c r="A152" s="172"/>
      <c r="B152" s="153"/>
      <c r="C152" s="153">
        <v>1</v>
      </c>
      <c r="D152" s="153">
        <v>2</v>
      </c>
      <c r="E152" s="153">
        <v>3</v>
      </c>
      <c r="F152" s="153">
        <v>4</v>
      </c>
      <c r="G152" s="153">
        <v>5</v>
      </c>
      <c r="H152" s="153"/>
      <c r="I152" s="153"/>
      <c r="J152" s="153"/>
      <c r="K152" s="154"/>
      <c r="L152" s="1"/>
    </row>
    <row r="153" spans="1:12" x14ac:dyDescent="0.3">
      <c r="A153" s="172"/>
      <c r="B153" s="153"/>
      <c r="C153" s="153" t="s">
        <v>113</v>
      </c>
      <c r="D153" s="153" t="s">
        <v>114</v>
      </c>
      <c r="E153" s="153" t="s">
        <v>115</v>
      </c>
      <c r="F153" s="153" t="s">
        <v>116</v>
      </c>
      <c r="G153" s="153" t="s">
        <v>117</v>
      </c>
      <c r="H153" s="153"/>
      <c r="I153" s="153"/>
      <c r="J153" s="153"/>
      <c r="K153" s="154"/>
      <c r="L153" s="1"/>
    </row>
    <row r="154" spans="1:12" ht="15" customHeight="1" x14ac:dyDescent="0.3">
      <c r="A154" s="172"/>
      <c r="B154" s="153"/>
      <c r="C154" s="786" t="s">
        <v>118</v>
      </c>
      <c r="D154" s="786"/>
      <c r="E154" s="786"/>
      <c r="F154" s="786"/>
      <c r="G154" s="786"/>
      <c r="H154" s="153"/>
      <c r="I154" s="153"/>
      <c r="J154" s="153"/>
      <c r="K154" s="154"/>
      <c r="L154" s="1"/>
    </row>
    <row r="155" spans="1:12" ht="15" customHeight="1" x14ac:dyDescent="0.3">
      <c r="A155" s="172"/>
      <c r="B155" s="153"/>
      <c r="C155" s="786"/>
      <c r="D155" s="786"/>
      <c r="E155" s="786"/>
      <c r="F155" s="786"/>
      <c r="G155" s="786"/>
      <c r="H155" s="153"/>
      <c r="I155" s="153"/>
      <c r="J155" s="153"/>
      <c r="K155" s="154"/>
      <c r="L155" s="1"/>
    </row>
    <row r="156" spans="1:12" ht="15" thickBot="1" x14ac:dyDescent="0.35">
      <c r="A156" s="174"/>
      <c r="B156" s="175"/>
      <c r="C156" s="175"/>
      <c r="D156" s="175"/>
      <c r="E156" s="175"/>
      <c r="F156" s="175"/>
      <c r="G156" s="175"/>
      <c r="H156" s="175"/>
      <c r="I156" s="175"/>
      <c r="J156" s="175"/>
      <c r="K156" s="176"/>
      <c r="L156" s="1"/>
    </row>
    <row r="157" spans="1:12" ht="15" thickBot="1" x14ac:dyDescent="0.35">
      <c r="A157" s="1"/>
      <c r="B157" s="1"/>
      <c r="C157" s="1"/>
      <c r="D157" s="1"/>
      <c r="E157" s="1"/>
      <c r="F157" s="1"/>
      <c r="G157" s="1"/>
      <c r="H157" s="1"/>
      <c r="I157" s="1"/>
      <c r="J157" s="1"/>
      <c r="K157" s="1"/>
      <c r="L157" s="1"/>
    </row>
    <row r="158" spans="1:12" ht="16.5" customHeight="1" thickBot="1" x14ac:dyDescent="0.35">
      <c r="A158" s="892" t="s">
        <v>102</v>
      </c>
      <c r="B158" s="886" t="str">
        <f>DESCRIPCION!A31</f>
        <v>h</v>
      </c>
      <c r="C158" s="886"/>
      <c r="D158" s="886"/>
      <c r="E158" s="886"/>
      <c r="F158" s="886"/>
      <c r="G158" s="886"/>
      <c r="H158" s="887"/>
      <c r="I158" s="884" t="s">
        <v>330</v>
      </c>
      <c r="J158" s="885"/>
      <c r="K158" s="140" t="str">
        <f>IF(J165="x","EXTREMA",IF(J167="x","ALTA",IF(J169="x","MODERADA",IF(J171="x","BAJA",""))))</f>
        <v/>
      </c>
      <c r="L158" s="1"/>
    </row>
    <row r="159" spans="1:12" ht="16.2" thickBot="1" x14ac:dyDescent="0.35">
      <c r="A159" s="893"/>
      <c r="B159" s="888"/>
      <c r="C159" s="888"/>
      <c r="D159" s="888"/>
      <c r="E159" s="888"/>
      <c r="F159" s="888"/>
      <c r="G159" s="888"/>
      <c r="H159" s="889"/>
      <c r="I159" s="879" t="s">
        <v>331</v>
      </c>
      <c r="J159" s="880"/>
      <c r="K159" s="187" t="str">
        <f>'VALORACION RIESGOS INHERENTES'!K151</f>
        <v/>
      </c>
      <c r="L159" s="1"/>
    </row>
    <row r="160" spans="1:12" ht="15.75" customHeight="1" thickBot="1" x14ac:dyDescent="0.35">
      <c r="A160" s="894"/>
      <c r="B160" s="818" t="s">
        <v>281</v>
      </c>
      <c r="C160" s="819"/>
      <c r="D160" s="819"/>
      <c r="E160" s="819"/>
      <c r="F160" s="819"/>
      <c r="G160" s="819"/>
      <c r="H160" s="819"/>
      <c r="I160" s="819"/>
      <c r="J160" s="822"/>
      <c r="K160" s="187" t="e">
        <f>'EVALUACIÓN SOLIDEZ CONTROLES'!H39</f>
        <v>#DIV/0!</v>
      </c>
      <c r="L160" s="1"/>
    </row>
    <row r="161" spans="1:12" ht="15.75" customHeight="1" thickBot="1" x14ac:dyDescent="0.35">
      <c r="A161" s="190" t="s">
        <v>104</v>
      </c>
      <c r="B161" s="191"/>
      <c r="C161" s="191"/>
      <c r="D161" s="243"/>
      <c r="E161" s="881"/>
      <c r="F161" s="882"/>
      <c r="G161" s="883"/>
      <c r="H161" s="818" t="s">
        <v>333</v>
      </c>
      <c r="I161" s="822"/>
      <c r="J161" s="823"/>
      <c r="K161" s="824"/>
      <c r="L161" s="1"/>
    </row>
    <row r="162" spans="1:12" ht="44.25" customHeight="1" x14ac:dyDescent="0.3">
      <c r="A162" s="172"/>
      <c r="B162" s="153"/>
      <c r="C162" s="173"/>
      <c r="D162" s="153"/>
      <c r="E162" s="153"/>
      <c r="F162" s="153"/>
      <c r="G162" s="153"/>
      <c r="H162" s="153"/>
      <c r="I162" s="153"/>
      <c r="J162" s="168"/>
      <c r="K162" s="169"/>
      <c r="L162" s="1"/>
    </row>
    <row r="163" spans="1:12" ht="54" customHeight="1" x14ac:dyDescent="0.3">
      <c r="A163" s="804" t="s">
        <v>104</v>
      </c>
      <c r="B163" s="153">
        <v>5</v>
      </c>
      <c r="C163" s="805"/>
      <c r="D163" s="784"/>
      <c r="E163" s="785"/>
      <c r="F163" s="785"/>
      <c r="G163" s="785"/>
      <c r="H163" s="153"/>
      <c r="I163" s="153"/>
      <c r="J163" s="799" t="s">
        <v>103</v>
      </c>
      <c r="K163" s="800"/>
      <c r="L163" s="1"/>
    </row>
    <row r="164" spans="1:12" x14ac:dyDescent="0.3">
      <c r="A164" s="804"/>
      <c r="B164" s="153" t="s">
        <v>106</v>
      </c>
      <c r="C164" s="806"/>
      <c r="D164" s="784"/>
      <c r="E164" s="785"/>
      <c r="F164" s="785"/>
      <c r="G164" s="785"/>
      <c r="H164" s="153"/>
      <c r="I164" s="153"/>
      <c r="J164" s="155"/>
      <c r="K164" s="156"/>
      <c r="L164" s="1"/>
    </row>
    <row r="165" spans="1:12" ht="28.2" x14ac:dyDescent="0.3">
      <c r="A165" s="804"/>
      <c r="B165" s="153">
        <v>4</v>
      </c>
      <c r="C165" s="807"/>
      <c r="D165" s="784"/>
      <c r="E165" s="784"/>
      <c r="F165" s="797"/>
      <c r="G165" s="785"/>
      <c r="H165" s="153"/>
      <c r="I165" s="153"/>
      <c r="J165" s="159" t="str">
        <f xml:space="preserve"> IF(OR(E163="X",F163="X",G163="x",F165="x",G165="X",F167="X",G167="X",G169="X" ),"x","")</f>
        <v/>
      </c>
      <c r="K165" s="156" t="s">
        <v>105</v>
      </c>
      <c r="L165" s="1"/>
    </row>
    <row r="166" spans="1:12" ht="28.2" x14ac:dyDescent="0.3">
      <c r="A166" s="804"/>
      <c r="B166" s="153" t="s">
        <v>108</v>
      </c>
      <c r="C166" s="808"/>
      <c r="D166" s="784"/>
      <c r="E166" s="784"/>
      <c r="F166" s="797"/>
      <c r="G166" s="785"/>
      <c r="H166" s="153"/>
      <c r="I166" s="153"/>
      <c r="J166" s="160"/>
      <c r="K166" s="156"/>
      <c r="L166" s="1"/>
    </row>
    <row r="167" spans="1:12" ht="28.2" x14ac:dyDescent="0.3">
      <c r="A167" s="804"/>
      <c r="B167" s="153">
        <v>3</v>
      </c>
      <c r="C167" s="787"/>
      <c r="D167" s="782"/>
      <c r="E167" s="783"/>
      <c r="F167" s="797"/>
      <c r="G167" s="785"/>
      <c r="H167" s="153"/>
      <c r="I167" s="153"/>
      <c r="J167" s="161" t="str">
        <f xml:space="preserve"> IF(OR(C163="X",D163="X",D165="x",E165="x",E167="X",F169="X",F171="X",G171="X" ),"x","")</f>
        <v/>
      </c>
      <c r="K167" s="156" t="s">
        <v>107</v>
      </c>
      <c r="L167" s="1"/>
    </row>
    <row r="168" spans="1:12" ht="28.2" x14ac:dyDescent="0.3">
      <c r="A168" s="804"/>
      <c r="B168" s="153" t="s">
        <v>110</v>
      </c>
      <c r="C168" s="798"/>
      <c r="D168" s="782"/>
      <c r="E168" s="784"/>
      <c r="F168" s="797"/>
      <c r="G168" s="785"/>
      <c r="H168" s="153"/>
      <c r="I168" s="153"/>
      <c r="J168" s="162"/>
      <c r="K168" s="156"/>
      <c r="L168" s="1"/>
    </row>
    <row r="169" spans="1:12" ht="28.2" x14ac:dyDescent="0.3">
      <c r="A169" s="804"/>
      <c r="B169" s="153">
        <v>2</v>
      </c>
      <c r="C169" s="787"/>
      <c r="D169" s="780"/>
      <c r="E169" s="781"/>
      <c r="F169" s="783"/>
      <c r="G169" s="785"/>
      <c r="H169" s="153"/>
      <c r="I169" s="153"/>
      <c r="J169" s="163" t="str">
        <f xml:space="preserve"> IF(OR(C165="X",D167="X",E169="x",E171="x" ),"x","")</f>
        <v/>
      </c>
      <c r="K169" s="156" t="s">
        <v>109</v>
      </c>
      <c r="L169" s="1"/>
    </row>
    <row r="170" spans="1:12" ht="28.2" x14ac:dyDescent="0.3">
      <c r="A170" s="804"/>
      <c r="B170" s="153" t="s">
        <v>229</v>
      </c>
      <c r="C170" s="798"/>
      <c r="D170" s="780"/>
      <c r="E170" s="782"/>
      <c r="F170" s="784"/>
      <c r="G170" s="785"/>
      <c r="H170" s="153"/>
      <c r="I170" s="153"/>
      <c r="J170" s="162"/>
      <c r="K170" s="156"/>
      <c r="L170" s="1"/>
    </row>
    <row r="171" spans="1:12" ht="28.2" x14ac:dyDescent="0.3">
      <c r="A171" s="804"/>
      <c r="B171" s="153">
        <v>1</v>
      </c>
      <c r="C171" s="787"/>
      <c r="D171" s="789"/>
      <c r="E171" s="791"/>
      <c r="F171" s="793"/>
      <c r="G171" s="795"/>
      <c r="H171" s="153"/>
      <c r="I171" s="153"/>
      <c r="J171" s="164" t="str">
        <f xml:space="preserve"> IF(OR(C167="X",C169="X",C171="x",D169="x",D171="x" ),"x","")</f>
        <v/>
      </c>
      <c r="K171" s="156" t="s">
        <v>111</v>
      </c>
      <c r="L171" s="1"/>
    </row>
    <row r="172" spans="1:12" x14ac:dyDescent="0.3">
      <c r="A172" s="804"/>
      <c r="B172" s="153" t="s">
        <v>112</v>
      </c>
      <c r="C172" s="788"/>
      <c r="D172" s="790"/>
      <c r="E172" s="792"/>
      <c r="F172" s="794"/>
      <c r="G172" s="796"/>
      <c r="H172" s="153"/>
      <c r="I172" s="153"/>
      <c r="J172" s="153"/>
      <c r="K172" s="154"/>
      <c r="L172" s="1"/>
    </row>
    <row r="173" spans="1:12" x14ac:dyDescent="0.3">
      <c r="A173" s="172"/>
      <c r="B173" s="153"/>
      <c r="C173" s="153">
        <v>1</v>
      </c>
      <c r="D173" s="153">
        <v>2</v>
      </c>
      <c r="E173" s="153">
        <v>3</v>
      </c>
      <c r="F173" s="153">
        <v>4</v>
      </c>
      <c r="G173" s="153">
        <v>5</v>
      </c>
      <c r="H173" s="153"/>
      <c r="I173" s="153"/>
      <c r="J173" s="153"/>
      <c r="K173" s="154"/>
      <c r="L173" s="1"/>
    </row>
    <row r="174" spans="1:12" x14ac:dyDescent="0.3">
      <c r="A174" s="172"/>
      <c r="B174" s="153"/>
      <c r="C174" s="153" t="s">
        <v>113</v>
      </c>
      <c r="D174" s="153" t="s">
        <v>114</v>
      </c>
      <c r="E174" s="153" t="s">
        <v>115</v>
      </c>
      <c r="F174" s="153" t="s">
        <v>116</v>
      </c>
      <c r="G174" s="153" t="s">
        <v>117</v>
      </c>
      <c r="H174" s="153"/>
      <c r="I174" s="153"/>
      <c r="J174" s="153"/>
      <c r="K174" s="154"/>
      <c r="L174" s="1"/>
    </row>
    <row r="175" spans="1:12" ht="15" customHeight="1" x14ac:dyDescent="0.3">
      <c r="A175" s="172"/>
      <c r="B175" s="153"/>
      <c r="C175" s="786" t="s">
        <v>118</v>
      </c>
      <c r="D175" s="786"/>
      <c r="E175" s="786"/>
      <c r="F175" s="786"/>
      <c r="G175" s="786"/>
      <c r="H175" s="153"/>
      <c r="I175" s="153"/>
      <c r="J175" s="153"/>
      <c r="K175" s="154"/>
      <c r="L175" s="1"/>
    </row>
    <row r="176" spans="1:12" ht="15" customHeight="1" x14ac:dyDescent="0.3">
      <c r="A176" s="172"/>
      <c r="B176" s="153"/>
      <c r="C176" s="786"/>
      <c r="D176" s="786"/>
      <c r="E176" s="786"/>
      <c r="F176" s="786"/>
      <c r="G176" s="786"/>
      <c r="H176" s="153"/>
      <c r="I176" s="153"/>
      <c r="J176" s="153"/>
      <c r="K176" s="154"/>
      <c r="L176" s="1"/>
    </row>
    <row r="177" spans="1:12" ht="15" thickBot="1" x14ac:dyDescent="0.35">
      <c r="A177" s="174"/>
      <c r="B177" s="175"/>
      <c r="C177" s="175"/>
      <c r="D177" s="175"/>
      <c r="E177" s="175"/>
      <c r="F177" s="175"/>
      <c r="G177" s="175"/>
      <c r="H177" s="175"/>
      <c r="I177" s="175"/>
      <c r="J177" s="175"/>
      <c r="K177" s="176"/>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892" t="s">
        <v>102</v>
      </c>
      <c r="B180" s="886" t="str">
        <f>DESCRIPCION!A34</f>
        <v>i</v>
      </c>
      <c r="C180" s="886"/>
      <c r="D180" s="886"/>
      <c r="E180" s="886"/>
      <c r="F180" s="886"/>
      <c r="G180" s="886"/>
      <c r="H180" s="887"/>
      <c r="I180" s="884" t="s">
        <v>330</v>
      </c>
      <c r="J180" s="885"/>
      <c r="K180" s="140" t="str">
        <f>IF(J187="x","EXTREMA",IF(J189="x","ALTA",IF(J191="x","MODERADA",IF(J193="x","BAJA",""))))</f>
        <v/>
      </c>
      <c r="L180" s="1"/>
    </row>
    <row r="181" spans="1:12" ht="16.2" thickBot="1" x14ac:dyDescent="0.35">
      <c r="A181" s="893"/>
      <c r="B181" s="888"/>
      <c r="C181" s="888"/>
      <c r="D181" s="888"/>
      <c r="E181" s="888"/>
      <c r="F181" s="888"/>
      <c r="G181" s="888"/>
      <c r="H181" s="889"/>
      <c r="I181" s="879" t="s">
        <v>331</v>
      </c>
      <c r="J181" s="880"/>
      <c r="K181" s="188" t="str">
        <f>'VALORACION RIESGOS INHERENTES'!K172</f>
        <v/>
      </c>
      <c r="L181" s="1"/>
    </row>
    <row r="182" spans="1:12" ht="16.2" thickBot="1" x14ac:dyDescent="0.35">
      <c r="A182" s="894"/>
      <c r="B182" s="818" t="s">
        <v>281</v>
      </c>
      <c r="C182" s="819"/>
      <c r="D182" s="819"/>
      <c r="E182" s="819"/>
      <c r="F182" s="819"/>
      <c r="G182" s="819"/>
      <c r="H182" s="819"/>
      <c r="I182" s="819"/>
      <c r="J182" s="822"/>
      <c r="K182" s="187" t="e">
        <f>'EVALUACIÓN SOLIDEZ CONTROLES'!H43</f>
        <v>#DIV/0!</v>
      </c>
      <c r="L182" s="1"/>
    </row>
    <row r="183" spans="1:12" ht="16.2" thickBot="1" x14ac:dyDescent="0.35">
      <c r="A183" s="190" t="s">
        <v>104</v>
      </c>
      <c r="B183" s="191"/>
      <c r="C183" s="191"/>
      <c r="D183" s="243"/>
      <c r="E183" s="881"/>
      <c r="F183" s="882"/>
      <c r="G183" s="883"/>
      <c r="H183" s="818" t="s">
        <v>333</v>
      </c>
      <c r="I183" s="822"/>
      <c r="J183" s="823"/>
      <c r="K183" s="824"/>
      <c r="L183" s="1"/>
    </row>
    <row r="184" spans="1:12" ht="37.5" customHeight="1" x14ac:dyDescent="0.3">
      <c r="A184" s="172"/>
      <c r="B184" s="153"/>
      <c r="C184" s="173"/>
      <c r="D184" s="153"/>
      <c r="E184" s="153"/>
      <c r="F184" s="153"/>
      <c r="G184" s="153"/>
      <c r="H184" s="153"/>
      <c r="I184" s="153"/>
      <c r="J184" s="168"/>
      <c r="K184" s="169"/>
      <c r="L184" s="1"/>
    </row>
    <row r="185" spans="1:12" ht="40.5" customHeight="1" x14ac:dyDescent="0.3">
      <c r="A185" s="804" t="s">
        <v>104</v>
      </c>
      <c r="B185" s="153">
        <v>5</v>
      </c>
      <c r="C185" s="805"/>
      <c r="D185" s="784"/>
      <c r="E185" s="785"/>
      <c r="F185" s="785"/>
      <c r="G185" s="785"/>
      <c r="H185" s="153"/>
      <c r="I185" s="153"/>
      <c r="J185" s="799" t="s">
        <v>103</v>
      </c>
      <c r="K185" s="800"/>
      <c r="L185" s="1"/>
    </row>
    <row r="186" spans="1:12" x14ac:dyDescent="0.3">
      <c r="A186" s="804"/>
      <c r="B186" s="153" t="s">
        <v>106</v>
      </c>
      <c r="C186" s="806"/>
      <c r="D186" s="784"/>
      <c r="E186" s="785"/>
      <c r="F186" s="785"/>
      <c r="G186" s="785"/>
      <c r="H186" s="153"/>
      <c r="I186" s="153"/>
      <c r="J186" s="155"/>
      <c r="K186" s="156"/>
      <c r="L186" s="1"/>
    </row>
    <row r="187" spans="1:12" ht="28.2" x14ac:dyDescent="0.3">
      <c r="A187" s="804"/>
      <c r="B187" s="153">
        <v>4</v>
      </c>
      <c r="C187" s="807"/>
      <c r="D187" s="784"/>
      <c r="E187" s="784"/>
      <c r="F187" s="797"/>
      <c r="G187" s="785"/>
      <c r="H187" s="153"/>
      <c r="I187" s="153"/>
      <c r="J187" s="159" t="str">
        <f xml:space="preserve"> IF(OR(E185="X",F185="X",G185="x",F187="x",G187="X",F189="X",G189="X",G191="X" ),"x","")</f>
        <v/>
      </c>
      <c r="K187" s="156" t="s">
        <v>105</v>
      </c>
      <c r="L187" s="1"/>
    </row>
    <row r="188" spans="1:12" ht="28.2" x14ac:dyDescent="0.3">
      <c r="A188" s="804"/>
      <c r="B188" s="153" t="s">
        <v>108</v>
      </c>
      <c r="C188" s="808"/>
      <c r="D188" s="784"/>
      <c r="E188" s="784"/>
      <c r="F188" s="797"/>
      <c r="G188" s="785"/>
      <c r="H188" s="153"/>
      <c r="I188" s="153"/>
      <c r="J188" s="160"/>
      <c r="K188" s="156"/>
      <c r="L188" s="1"/>
    </row>
    <row r="189" spans="1:12" ht="28.2" x14ac:dyDescent="0.3">
      <c r="A189" s="804"/>
      <c r="B189" s="153">
        <v>3</v>
      </c>
      <c r="C189" s="787"/>
      <c r="D189" s="782"/>
      <c r="E189" s="783"/>
      <c r="F189" s="797"/>
      <c r="G189" s="785"/>
      <c r="H189" s="153"/>
      <c r="I189" s="153"/>
      <c r="J189" s="161" t="str">
        <f xml:space="preserve"> IF(OR(C185="X",D185="X",D187="x",E187="x",E189="X",F191="X",F193="X",G193="X" ),"x","")</f>
        <v/>
      </c>
      <c r="K189" s="156" t="s">
        <v>107</v>
      </c>
      <c r="L189" s="1"/>
    </row>
    <row r="190" spans="1:12" ht="28.2" x14ac:dyDescent="0.3">
      <c r="A190" s="804"/>
      <c r="B190" s="153" t="s">
        <v>110</v>
      </c>
      <c r="C190" s="798"/>
      <c r="D190" s="782"/>
      <c r="E190" s="784"/>
      <c r="F190" s="797"/>
      <c r="G190" s="785"/>
      <c r="H190" s="153"/>
      <c r="I190" s="153"/>
      <c r="J190" s="162"/>
      <c r="K190" s="156"/>
      <c r="L190" s="1"/>
    </row>
    <row r="191" spans="1:12" ht="28.2" x14ac:dyDescent="0.3">
      <c r="A191" s="804"/>
      <c r="B191" s="153">
        <v>2</v>
      </c>
      <c r="C191" s="787"/>
      <c r="D191" s="780"/>
      <c r="E191" s="781"/>
      <c r="F191" s="783"/>
      <c r="G191" s="785"/>
      <c r="H191" s="153"/>
      <c r="I191" s="153"/>
      <c r="J191" s="163" t="str">
        <f xml:space="preserve"> IF(OR(E191="X",D189="X",C187="x",E193="x" ),"x","")</f>
        <v/>
      </c>
      <c r="K191" s="156" t="s">
        <v>109</v>
      </c>
      <c r="L191" s="1"/>
    </row>
    <row r="192" spans="1:12" ht="28.2" x14ac:dyDescent="0.3">
      <c r="A192" s="804"/>
      <c r="B192" s="153" t="s">
        <v>229</v>
      </c>
      <c r="C192" s="798"/>
      <c r="D192" s="780"/>
      <c r="E192" s="782"/>
      <c r="F192" s="784"/>
      <c r="G192" s="785"/>
      <c r="H192" s="153"/>
      <c r="I192" s="153"/>
      <c r="J192" s="162"/>
      <c r="K192" s="156"/>
      <c r="L192" s="1"/>
    </row>
    <row r="193" spans="1:12" ht="28.2" x14ac:dyDescent="0.3">
      <c r="A193" s="804"/>
      <c r="B193" s="153">
        <v>1</v>
      </c>
      <c r="C193" s="787"/>
      <c r="D193" s="789"/>
      <c r="E193" s="791"/>
      <c r="F193" s="793"/>
      <c r="G193" s="795"/>
      <c r="H193" s="153"/>
      <c r="I193" s="153"/>
      <c r="J193" s="164" t="str">
        <f xml:space="preserve"> IF(OR(C189="X",C191="X",D191="x",D193="x",C193="x" ),"x","")</f>
        <v/>
      </c>
      <c r="K193" s="156" t="s">
        <v>111</v>
      </c>
      <c r="L193" s="1"/>
    </row>
    <row r="194" spans="1:12" x14ac:dyDescent="0.3">
      <c r="A194" s="804"/>
      <c r="B194" s="153" t="s">
        <v>112</v>
      </c>
      <c r="C194" s="788"/>
      <c r="D194" s="790"/>
      <c r="E194" s="792"/>
      <c r="F194" s="794"/>
      <c r="G194" s="796"/>
      <c r="H194" s="153"/>
      <c r="I194" s="153"/>
      <c r="J194" s="153"/>
      <c r="K194" s="154"/>
      <c r="L194" s="1"/>
    </row>
    <row r="195" spans="1:12" x14ac:dyDescent="0.3">
      <c r="A195" s="172"/>
      <c r="B195" s="153"/>
      <c r="C195" s="153">
        <v>1</v>
      </c>
      <c r="D195" s="153">
        <v>2</v>
      </c>
      <c r="E195" s="153">
        <v>3</v>
      </c>
      <c r="F195" s="153">
        <v>4</v>
      </c>
      <c r="G195" s="153">
        <v>5</v>
      </c>
      <c r="H195" s="153"/>
      <c r="I195" s="153"/>
      <c r="J195" s="153"/>
      <c r="K195" s="154"/>
      <c r="L195" s="1"/>
    </row>
    <row r="196" spans="1:12" ht="15" customHeight="1" x14ac:dyDescent="0.3">
      <c r="A196" s="172"/>
      <c r="B196" s="153"/>
      <c r="C196" s="153" t="s">
        <v>113</v>
      </c>
      <c r="D196" s="153" t="s">
        <v>114</v>
      </c>
      <c r="E196" s="153" t="s">
        <v>115</v>
      </c>
      <c r="F196" s="153" t="s">
        <v>116</v>
      </c>
      <c r="G196" s="153" t="s">
        <v>117</v>
      </c>
      <c r="H196" s="153"/>
      <c r="I196" s="153"/>
      <c r="J196" s="153"/>
      <c r="K196" s="154"/>
      <c r="L196" s="1"/>
    </row>
    <row r="197" spans="1:12" ht="15" customHeight="1" x14ac:dyDescent="0.3">
      <c r="A197" s="172"/>
      <c r="B197" s="153"/>
      <c r="C197" s="786" t="s">
        <v>118</v>
      </c>
      <c r="D197" s="786"/>
      <c r="E197" s="786"/>
      <c r="F197" s="786"/>
      <c r="G197" s="786"/>
      <c r="H197" s="153"/>
      <c r="I197" s="153"/>
      <c r="J197" s="153"/>
      <c r="K197" s="154"/>
      <c r="L197" s="1"/>
    </row>
    <row r="198" spans="1:12" x14ac:dyDescent="0.3">
      <c r="A198" s="172"/>
      <c r="B198" s="153"/>
      <c r="C198" s="786"/>
      <c r="D198" s="786"/>
      <c r="E198" s="786"/>
      <c r="F198" s="786"/>
      <c r="G198" s="786"/>
      <c r="H198" s="153"/>
      <c r="I198" s="153"/>
      <c r="J198" s="153"/>
      <c r="K198" s="154"/>
      <c r="L198" s="1"/>
    </row>
    <row r="199" spans="1:12" ht="15" thickBot="1" x14ac:dyDescent="0.35">
      <c r="A199" s="79"/>
      <c r="B199" s="80"/>
      <c r="C199" s="80"/>
      <c r="D199" s="80"/>
      <c r="E199" s="80"/>
      <c r="F199" s="80"/>
      <c r="G199" s="80"/>
      <c r="H199" s="80"/>
      <c r="I199" s="80"/>
      <c r="J199" s="80"/>
      <c r="K199" s="81"/>
      <c r="L199" s="1"/>
    </row>
    <row r="200" spans="1:12" ht="15" thickBot="1" x14ac:dyDescent="0.35">
      <c r="A200" s="1"/>
      <c r="B200" s="1"/>
      <c r="C200" s="1"/>
      <c r="D200" s="1"/>
      <c r="E200" s="1"/>
      <c r="F200" s="1"/>
      <c r="G200" s="1"/>
      <c r="H200" s="1"/>
      <c r="I200" s="1"/>
      <c r="J200" s="1"/>
      <c r="K200" s="1"/>
      <c r="L200" s="1"/>
    </row>
    <row r="201" spans="1:12" ht="16.5" customHeight="1" thickBot="1" x14ac:dyDescent="0.35">
      <c r="A201" s="892" t="s">
        <v>102</v>
      </c>
      <c r="B201" s="886" t="str">
        <f>DESCRIPCION!A37</f>
        <v>j</v>
      </c>
      <c r="C201" s="886"/>
      <c r="D201" s="886"/>
      <c r="E201" s="886"/>
      <c r="F201" s="886"/>
      <c r="G201" s="886"/>
      <c r="H201" s="887"/>
      <c r="I201" s="884" t="s">
        <v>330</v>
      </c>
      <c r="J201" s="885"/>
      <c r="K201" s="140" t="str">
        <f>IF(J208="x","EXTREMA",IF(J210="x","ALTA",IF(J212="x","MODERADA",IF(J214="x","BAJA",""))))</f>
        <v/>
      </c>
      <c r="L201" s="1"/>
    </row>
    <row r="202" spans="1:12" ht="16.2" thickBot="1" x14ac:dyDescent="0.35">
      <c r="A202" s="893"/>
      <c r="B202" s="888"/>
      <c r="C202" s="888"/>
      <c r="D202" s="888"/>
      <c r="E202" s="888"/>
      <c r="F202" s="888"/>
      <c r="G202" s="888"/>
      <c r="H202" s="889"/>
      <c r="I202" s="879" t="s">
        <v>331</v>
      </c>
      <c r="J202" s="880"/>
      <c r="K202" s="187" t="str">
        <f>'VALORACION RIESGOS INHERENTES'!K192</f>
        <v/>
      </c>
      <c r="L202" s="1"/>
    </row>
    <row r="203" spans="1:12" ht="16.2" thickBot="1" x14ac:dyDescent="0.35">
      <c r="A203" s="894"/>
      <c r="B203" s="190" t="s">
        <v>281</v>
      </c>
      <c r="C203" s="191"/>
      <c r="D203" s="191"/>
      <c r="E203" s="191"/>
      <c r="F203" s="191"/>
      <c r="G203" s="191"/>
      <c r="H203" s="191"/>
      <c r="I203" s="191"/>
      <c r="J203" s="192"/>
      <c r="K203" s="187" t="e">
        <f>'EVALUACIÓN SOLIDEZ CONTROLES'!H47</f>
        <v>#DIV/0!</v>
      </c>
      <c r="L203" s="1"/>
    </row>
    <row r="204" spans="1:12" ht="16.2" thickBot="1" x14ac:dyDescent="0.35">
      <c r="A204" s="190" t="s">
        <v>104</v>
      </c>
      <c r="B204" s="191"/>
      <c r="C204" s="191"/>
      <c r="D204" s="243"/>
      <c r="E204" s="881"/>
      <c r="F204" s="882"/>
      <c r="G204" s="883"/>
      <c r="H204" s="818" t="s">
        <v>333</v>
      </c>
      <c r="I204" s="822"/>
      <c r="J204" s="823"/>
      <c r="K204" s="824"/>
      <c r="L204" s="1"/>
    </row>
    <row r="205" spans="1:12" ht="38.25" customHeight="1" x14ac:dyDescent="0.3">
      <c r="A205" s="172"/>
      <c r="B205" s="153"/>
      <c r="C205" s="173"/>
      <c r="D205" s="153"/>
      <c r="E205" s="153"/>
      <c r="F205" s="153"/>
      <c r="G205" s="153"/>
      <c r="H205" s="153"/>
      <c r="I205" s="153"/>
      <c r="J205" s="168"/>
      <c r="K205" s="169"/>
      <c r="L205" s="1"/>
    </row>
    <row r="206" spans="1:12" ht="45" customHeight="1" x14ac:dyDescent="0.3">
      <c r="A206" s="804" t="s">
        <v>104</v>
      </c>
      <c r="B206" s="153">
        <v>5</v>
      </c>
      <c r="C206" s="805"/>
      <c r="D206" s="784"/>
      <c r="E206" s="785"/>
      <c r="F206" s="785"/>
      <c r="G206" s="785"/>
      <c r="H206" s="153"/>
      <c r="I206" s="153"/>
      <c r="J206" s="799" t="s">
        <v>103</v>
      </c>
      <c r="K206" s="800"/>
      <c r="L206" s="1"/>
    </row>
    <row r="207" spans="1:12" x14ac:dyDescent="0.3">
      <c r="A207" s="804"/>
      <c r="B207" s="153" t="s">
        <v>106</v>
      </c>
      <c r="C207" s="806"/>
      <c r="D207" s="784"/>
      <c r="E207" s="785"/>
      <c r="F207" s="785"/>
      <c r="G207" s="785"/>
      <c r="H207" s="153"/>
      <c r="I207" s="153"/>
      <c r="J207" s="155"/>
      <c r="K207" s="156"/>
      <c r="L207" s="1"/>
    </row>
    <row r="208" spans="1:12" ht="28.2" x14ac:dyDescent="0.3">
      <c r="A208" s="804"/>
      <c r="B208" s="153">
        <v>4</v>
      </c>
      <c r="C208" s="807"/>
      <c r="D208" s="784"/>
      <c r="E208" s="784"/>
      <c r="F208" s="797"/>
      <c r="G208" s="785"/>
      <c r="H208" s="153"/>
      <c r="I208" s="153"/>
      <c r="J208" s="159" t="str">
        <f xml:space="preserve"> IF(OR(E206="X",F206="X",G206="x",F208="x",G208="X",F210="X",G210="X",G212="X" ),"x","")</f>
        <v/>
      </c>
      <c r="K208" s="156" t="s">
        <v>105</v>
      </c>
      <c r="L208" s="1"/>
    </row>
    <row r="209" spans="1:12" ht="28.2" x14ac:dyDescent="0.3">
      <c r="A209" s="804"/>
      <c r="B209" s="153" t="s">
        <v>108</v>
      </c>
      <c r="C209" s="808"/>
      <c r="D209" s="784"/>
      <c r="E209" s="784"/>
      <c r="F209" s="797"/>
      <c r="G209" s="785"/>
      <c r="H209" s="153"/>
      <c r="I209" s="153"/>
      <c r="J209" s="160"/>
      <c r="K209" s="156"/>
      <c r="L209" s="1"/>
    </row>
    <row r="210" spans="1:12" ht="28.2" x14ac:dyDescent="0.3">
      <c r="A210" s="804"/>
      <c r="B210" s="153">
        <v>3</v>
      </c>
      <c r="C210" s="787"/>
      <c r="D210" s="782"/>
      <c r="E210" s="783"/>
      <c r="F210" s="797"/>
      <c r="G210" s="785"/>
      <c r="H210" s="153"/>
      <c r="I210" s="153"/>
      <c r="J210" s="161" t="str">
        <f xml:space="preserve"> IF(OR(C206="X",D206="X",D208="x",E208="x",E210="X",F212="X",F214="X",G214="X" ),"x","")</f>
        <v/>
      </c>
      <c r="K210" s="156" t="s">
        <v>107</v>
      </c>
      <c r="L210" s="1"/>
    </row>
    <row r="211" spans="1:12" ht="28.2" x14ac:dyDescent="0.3">
      <c r="A211" s="804"/>
      <c r="B211" s="153" t="s">
        <v>110</v>
      </c>
      <c r="C211" s="798"/>
      <c r="D211" s="782"/>
      <c r="E211" s="784"/>
      <c r="F211" s="797"/>
      <c r="G211" s="785"/>
      <c r="H211" s="153"/>
      <c r="I211" s="153"/>
      <c r="J211" s="162"/>
      <c r="K211" s="156"/>
      <c r="L211" s="1"/>
    </row>
    <row r="212" spans="1:12" ht="28.2" x14ac:dyDescent="0.3">
      <c r="A212" s="804"/>
      <c r="B212" s="153">
        <v>2</v>
      </c>
      <c r="C212" s="787"/>
      <c r="D212" s="780"/>
      <c r="E212" s="781"/>
      <c r="F212" s="783"/>
      <c r="G212" s="785"/>
      <c r="H212" s="153"/>
      <c r="I212" s="153"/>
      <c r="J212" s="163" t="str">
        <f xml:space="preserve"> IF(OR(C208="X",D210="X",E212="x",E214="x" ),"x","")</f>
        <v/>
      </c>
      <c r="K212" s="156" t="s">
        <v>109</v>
      </c>
      <c r="L212" s="1"/>
    </row>
    <row r="213" spans="1:12" ht="28.2" x14ac:dyDescent="0.3">
      <c r="A213" s="804"/>
      <c r="B213" s="153" t="s">
        <v>229</v>
      </c>
      <c r="C213" s="798"/>
      <c r="D213" s="780"/>
      <c r="E213" s="782"/>
      <c r="F213" s="784"/>
      <c r="G213" s="785"/>
      <c r="H213" s="153"/>
      <c r="I213" s="153"/>
      <c r="J213" s="162"/>
      <c r="K213" s="156"/>
      <c r="L213" s="1"/>
    </row>
    <row r="214" spans="1:12" ht="28.2" x14ac:dyDescent="0.3">
      <c r="A214" s="804"/>
      <c r="B214" s="153">
        <v>1</v>
      </c>
      <c r="C214" s="787"/>
      <c r="D214" s="789"/>
      <c r="E214" s="791"/>
      <c r="F214" s="793"/>
      <c r="G214" s="795"/>
      <c r="H214" s="153"/>
      <c r="I214" s="153"/>
      <c r="J214" s="164" t="str">
        <f xml:space="preserve"> IF(OR(C210="X",C212="X",D212="x",D214="x",C214="x" ),"x","")</f>
        <v/>
      </c>
      <c r="K214" s="156" t="s">
        <v>111</v>
      </c>
      <c r="L214" s="1"/>
    </row>
    <row r="215" spans="1:12" x14ac:dyDescent="0.3">
      <c r="A215" s="804"/>
      <c r="B215" s="153" t="s">
        <v>112</v>
      </c>
      <c r="C215" s="788"/>
      <c r="D215" s="790"/>
      <c r="E215" s="792"/>
      <c r="F215" s="794"/>
      <c r="G215" s="796"/>
      <c r="H215" s="153"/>
      <c r="I215" s="153"/>
      <c r="J215" s="153"/>
      <c r="K215" s="154"/>
      <c r="L215" s="1"/>
    </row>
    <row r="216" spans="1:12" x14ac:dyDescent="0.3">
      <c r="A216" s="172"/>
      <c r="B216" s="153"/>
      <c r="C216" s="153">
        <v>1</v>
      </c>
      <c r="D216" s="153">
        <v>2</v>
      </c>
      <c r="E216" s="153">
        <v>3</v>
      </c>
      <c r="F216" s="153">
        <v>4</v>
      </c>
      <c r="G216" s="153">
        <v>5</v>
      </c>
      <c r="H216" s="153"/>
      <c r="I216" s="153"/>
      <c r="J216" s="153"/>
      <c r="K216" s="154"/>
      <c r="L216" s="1"/>
    </row>
    <row r="217" spans="1:12" ht="15" customHeight="1" x14ac:dyDescent="0.3">
      <c r="A217" s="172"/>
      <c r="B217" s="153"/>
      <c r="C217" s="153" t="s">
        <v>113</v>
      </c>
      <c r="D217" s="153" t="s">
        <v>114</v>
      </c>
      <c r="E217" s="153" t="s">
        <v>115</v>
      </c>
      <c r="F217" s="153" t="s">
        <v>116</v>
      </c>
      <c r="G217" s="153" t="s">
        <v>117</v>
      </c>
      <c r="H217" s="153"/>
      <c r="I217" s="153"/>
      <c r="J217" s="153"/>
      <c r="K217" s="154"/>
      <c r="L217" s="1"/>
    </row>
    <row r="218" spans="1:12" ht="15" customHeight="1" x14ac:dyDescent="0.3">
      <c r="A218" s="172"/>
      <c r="B218" s="153"/>
      <c r="C218" s="786" t="s">
        <v>118</v>
      </c>
      <c r="D218" s="786"/>
      <c r="E218" s="786"/>
      <c r="F218" s="786"/>
      <c r="G218" s="786"/>
      <c r="H218" s="153"/>
      <c r="I218" s="153"/>
      <c r="J218" s="153"/>
      <c r="K218" s="154"/>
      <c r="L218" s="1"/>
    </row>
    <row r="219" spans="1:12" x14ac:dyDescent="0.3">
      <c r="A219" s="172"/>
      <c r="B219" s="153"/>
      <c r="C219" s="786"/>
      <c r="D219" s="786"/>
      <c r="E219" s="786"/>
      <c r="F219" s="786"/>
      <c r="G219" s="786"/>
      <c r="H219" s="153"/>
      <c r="I219" s="153"/>
      <c r="J219" s="153"/>
      <c r="K219" s="154"/>
      <c r="L219" s="1"/>
    </row>
    <row r="220" spans="1:12" ht="15" thickBot="1" x14ac:dyDescent="0.35">
      <c r="A220" s="79"/>
      <c r="B220" s="80"/>
      <c r="C220" s="80"/>
      <c r="D220" s="80"/>
      <c r="E220" s="80"/>
      <c r="F220" s="80"/>
      <c r="G220" s="80"/>
      <c r="H220" s="80"/>
      <c r="I220" s="80"/>
      <c r="J220" s="80"/>
      <c r="K220" s="81"/>
      <c r="L220" s="1"/>
    </row>
    <row r="221" spans="1:12" ht="15.6" x14ac:dyDescent="0.3">
      <c r="A221" s="2"/>
      <c r="B221" s="899"/>
      <c r="C221" s="899"/>
      <c r="D221" s="899"/>
      <c r="E221" s="899"/>
      <c r="F221" s="899"/>
      <c r="G221" s="899"/>
      <c r="H221" s="899"/>
      <c r="I221" s="899"/>
      <c r="J221" s="2"/>
      <c r="K221" s="149"/>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00"/>
      <c r="B225" s="32"/>
      <c r="C225" s="409"/>
      <c r="D225" s="409"/>
      <c r="E225" s="409"/>
      <c r="F225" s="409"/>
      <c r="G225" s="409"/>
      <c r="H225" s="1"/>
      <c r="I225" s="1"/>
      <c r="J225" s="897"/>
      <c r="K225" s="897"/>
      <c r="L225" s="1"/>
    </row>
    <row r="226" spans="1:12" x14ac:dyDescent="0.3">
      <c r="A226" s="900"/>
      <c r="B226" s="147"/>
      <c r="C226" s="409"/>
      <c r="D226" s="409"/>
      <c r="E226" s="409"/>
      <c r="F226" s="409"/>
      <c r="G226" s="409"/>
      <c r="H226" s="1"/>
      <c r="I226" s="1"/>
      <c r="J226" s="148"/>
      <c r="K226" s="148"/>
      <c r="L226" s="1"/>
    </row>
    <row r="227" spans="1:12" x14ac:dyDescent="0.3">
      <c r="A227" s="900"/>
      <c r="B227" s="32"/>
      <c r="C227" s="409"/>
      <c r="D227" s="409"/>
      <c r="E227" s="409"/>
      <c r="F227" s="898"/>
      <c r="G227" s="409"/>
      <c r="H227" s="1"/>
      <c r="I227" s="1"/>
      <c r="J227" s="148"/>
      <c r="K227" s="150"/>
      <c r="L227" s="1"/>
    </row>
    <row r="228" spans="1:12" x14ac:dyDescent="0.3">
      <c r="A228" s="900"/>
      <c r="B228" s="147"/>
      <c r="C228" s="409"/>
      <c r="D228" s="409"/>
      <c r="E228" s="409"/>
      <c r="F228" s="898"/>
      <c r="G228" s="409"/>
      <c r="H228" s="1"/>
      <c r="I228" s="1"/>
      <c r="J228" s="148"/>
      <c r="K228" s="150"/>
      <c r="L228" s="1"/>
    </row>
    <row r="229" spans="1:12" x14ac:dyDescent="0.3">
      <c r="A229" s="900"/>
      <c r="B229" s="32"/>
      <c r="C229" s="409"/>
      <c r="D229" s="409"/>
      <c r="E229" s="898"/>
      <c r="F229" s="898"/>
      <c r="G229" s="409"/>
      <c r="H229" s="1"/>
      <c r="I229" s="1"/>
      <c r="J229" s="148"/>
      <c r="K229" s="150"/>
      <c r="L229" s="1"/>
    </row>
    <row r="230" spans="1:12" x14ac:dyDescent="0.3">
      <c r="A230" s="900"/>
      <c r="B230" s="147"/>
      <c r="C230" s="409"/>
      <c r="D230" s="409"/>
      <c r="E230" s="901"/>
      <c r="F230" s="898"/>
      <c r="G230" s="409"/>
      <c r="H230" s="1"/>
      <c r="I230" s="1"/>
      <c r="J230" s="148"/>
      <c r="K230" s="150"/>
      <c r="L230" s="1"/>
    </row>
    <row r="231" spans="1:12" x14ac:dyDescent="0.3">
      <c r="A231" s="900"/>
      <c r="B231" s="32"/>
      <c r="C231" s="409"/>
      <c r="D231" s="409"/>
      <c r="E231" s="898"/>
      <c r="F231" s="898"/>
      <c r="G231" s="409"/>
      <c r="H231" s="1"/>
      <c r="I231" s="1"/>
      <c r="J231" s="148"/>
      <c r="K231" s="150"/>
      <c r="L231" s="1"/>
    </row>
    <row r="232" spans="1:12" x14ac:dyDescent="0.3">
      <c r="A232" s="900"/>
      <c r="B232" s="147"/>
      <c r="C232" s="409"/>
      <c r="D232" s="409"/>
      <c r="E232" s="901"/>
      <c r="F232" s="901"/>
      <c r="G232" s="409"/>
      <c r="H232" s="1"/>
      <c r="I232" s="1"/>
      <c r="J232" s="148"/>
      <c r="K232" s="150"/>
      <c r="L232" s="1"/>
    </row>
    <row r="233" spans="1:12" x14ac:dyDescent="0.3">
      <c r="A233" s="900"/>
      <c r="B233" s="32"/>
      <c r="C233" s="409"/>
      <c r="D233" s="409"/>
      <c r="E233" s="902"/>
      <c r="F233" s="903"/>
      <c r="G233" s="409"/>
      <c r="H233" s="1"/>
      <c r="I233" s="1"/>
      <c r="J233" s="148"/>
      <c r="K233" s="150"/>
      <c r="L233" s="1"/>
    </row>
    <row r="234" spans="1:12" x14ac:dyDescent="0.3">
      <c r="A234" s="900"/>
      <c r="B234" s="147"/>
      <c r="C234" s="409"/>
      <c r="D234" s="409"/>
      <c r="E234" s="409"/>
      <c r="F234" s="903"/>
      <c r="G234" s="409"/>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04"/>
      <c r="D237" s="904"/>
      <c r="E237" s="904"/>
      <c r="F237" s="904"/>
      <c r="G237" s="904"/>
      <c r="H237" s="1"/>
      <c r="I237" s="1"/>
      <c r="J237" s="1"/>
      <c r="K237" s="1"/>
      <c r="L237" s="1"/>
    </row>
    <row r="238" spans="1:12" x14ac:dyDescent="0.3">
      <c r="A238" s="1"/>
      <c r="B238" s="1"/>
      <c r="C238" s="904"/>
      <c r="D238" s="904"/>
      <c r="E238" s="904"/>
      <c r="F238" s="904"/>
      <c r="G238" s="904"/>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68" zoomScaleNormal="68" workbookViewId="0">
      <selection activeCell="C44" sqref="C44:C50"/>
    </sheetView>
  </sheetViews>
  <sheetFormatPr baseColWidth="10" defaultColWidth="11.44140625" defaultRowHeight="13.8" x14ac:dyDescent="0.25"/>
  <cols>
    <col min="1" max="2" width="31.21875" style="1" customWidth="1"/>
    <col min="3" max="3" width="75.77734375" style="1" customWidth="1"/>
    <col min="4" max="4" width="29.21875" style="1" customWidth="1"/>
    <col min="5" max="5" width="71.21875" style="1" customWidth="1"/>
    <col min="6" max="7" width="15.77734375" style="1" customWidth="1"/>
    <col min="8" max="8" width="25.77734375" style="1" customWidth="1"/>
    <col min="9" max="9" width="26.77734375" style="1" customWidth="1"/>
    <col min="10" max="10" width="29" style="1" customWidth="1"/>
    <col min="11" max="11" width="22.5546875" style="1" customWidth="1"/>
    <col min="12" max="12" width="8" style="1" customWidth="1"/>
    <col min="13" max="16384" width="11.44140625" style="1"/>
  </cols>
  <sheetData>
    <row r="1" spans="1:230" s="24" customFormat="1" ht="21.75" customHeight="1" x14ac:dyDescent="0.3">
      <c r="A1" s="993"/>
      <c r="B1" s="972" t="s">
        <v>413</v>
      </c>
      <c r="C1" s="379"/>
      <c r="D1" s="379"/>
      <c r="E1" s="379"/>
      <c r="F1" s="379"/>
      <c r="G1" s="379"/>
      <c r="H1" s="380"/>
      <c r="I1" s="571" t="s">
        <v>364</v>
      </c>
      <c r="J1" s="571"/>
      <c r="K1" s="952"/>
    </row>
    <row r="2" spans="1:230" s="24" customFormat="1" ht="21.75" customHeight="1" x14ac:dyDescent="0.3">
      <c r="A2" s="994"/>
      <c r="B2" s="381"/>
      <c r="C2" s="382"/>
      <c r="D2" s="382"/>
      <c r="E2" s="382"/>
      <c r="F2" s="382"/>
      <c r="G2" s="382"/>
      <c r="H2" s="383"/>
      <c r="I2" s="572" t="s">
        <v>362</v>
      </c>
      <c r="J2" s="572"/>
      <c r="K2" s="953"/>
    </row>
    <row r="3" spans="1:230" s="24" customFormat="1" ht="23.25" customHeight="1" x14ac:dyDescent="0.3">
      <c r="A3" s="994"/>
      <c r="B3" s="448" t="s">
        <v>376</v>
      </c>
      <c r="C3" s="448"/>
      <c r="D3" s="448"/>
      <c r="E3" s="448"/>
      <c r="F3" s="448"/>
      <c r="G3" s="448"/>
      <c r="H3" s="448"/>
      <c r="I3" s="572" t="s">
        <v>369</v>
      </c>
      <c r="J3" s="572"/>
      <c r="K3" s="953"/>
    </row>
    <row r="4" spans="1:230" s="24" customFormat="1" ht="24.75" customHeight="1" thickBot="1" x14ac:dyDescent="0.35">
      <c r="A4" s="995"/>
      <c r="B4" s="512"/>
      <c r="C4" s="512"/>
      <c r="D4" s="512"/>
      <c r="E4" s="512"/>
      <c r="F4" s="512"/>
      <c r="G4" s="512"/>
      <c r="H4" s="512"/>
      <c r="I4" s="971" t="s">
        <v>377</v>
      </c>
      <c r="J4" s="971"/>
      <c r="K4" s="954"/>
    </row>
    <row r="5" spans="1:230" ht="14.4" thickBot="1" x14ac:dyDescent="0.3">
      <c r="B5" s="409"/>
      <c r="C5" s="409"/>
      <c r="D5" s="409"/>
      <c r="E5" s="409"/>
      <c r="F5" s="409"/>
      <c r="G5" s="409"/>
    </row>
    <row r="6" spans="1:230" customFormat="1" ht="24" customHeight="1" x14ac:dyDescent="0.3">
      <c r="A6" s="965" t="str">
        <f>CONTEXTO!A8</f>
        <v xml:space="preserve">PROCESO: Gestión de Hacienda Pública </v>
      </c>
      <c r="B6" s="966"/>
      <c r="C6" s="966"/>
      <c r="D6" s="966"/>
      <c r="E6" s="966"/>
      <c r="F6" s="966"/>
      <c r="G6" s="966"/>
      <c r="H6" s="966"/>
      <c r="I6" s="966"/>
      <c r="J6" s="966"/>
      <c r="K6" s="967"/>
    </row>
    <row r="7" spans="1:230" customFormat="1" ht="54.75" customHeight="1" thickBot="1" x14ac:dyDescent="0.35">
      <c r="A7" s="968"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969"/>
      <c r="C7" s="969"/>
      <c r="D7" s="969"/>
      <c r="E7" s="969"/>
      <c r="F7" s="969"/>
      <c r="G7" s="969"/>
      <c r="H7" s="969"/>
      <c r="I7" s="969"/>
      <c r="J7" s="969"/>
      <c r="K7" s="970"/>
    </row>
    <row r="8" spans="1:230" ht="14.4" thickBot="1" x14ac:dyDescent="0.3">
      <c r="C8" s="32"/>
      <c r="D8" s="32"/>
      <c r="E8" s="32"/>
      <c r="F8" s="32"/>
      <c r="G8" s="32"/>
      <c r="H8" s="32"/>
    </row>
    <row r="9" spans="1:230" s="53" customFormat="1" ht="30" customHeight="1" x14ac:dyDescent="0.3">
      <c r="A9" s="946" t="s">
        <v>74</v>
      </c>
      <c r="B9" s="927" t="s">
        <v>212</v>
      </c>
      <c r="C9" s="948" t="s">
        <v>230</v>
      </c>
      <c r="D9" s="938" t="s">
        <v>187</v>
      </c>
      <c r="E9" s="938"/>
      <c r="F9" s="938"/>
      <c r="G9" s="938"/>
      <c r="H9" s="938"/>
      <c r="I9" s="104" t="s">
        <v>188</v>
      </c>
      <c r="J9" s="939" t="s">
        <v>189</v>
      </c>
      <c r="K9" s="941" t="s">
        <v>190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947"/>
      <c r="B10" s="928"/>
      <c r="C10" s="949"/>
      <c r="D10" s="105" t="s">
        <v>191</v>
      </c>
      <c r="E10" s="51" t="s">
        <v>192</v>
      </c>
      <c r="F10" s="151" t="s">
        <v>193</v>
      </c>
      <c r="G10" s="151" t="s">
        <v>194</v>
      </c>
      <c r="H10" s="105" t="s">
        <v>195</v>
      </c>
      <c r="I10" s="52" t="s">
        <v>196</v>
      </c>
      <c r="J10" s="940"/>
      <c r="K10" s="942"/>
    </row>
    <row r="11" spans="1:230" ht="20.25" customHeight="1" x14ac:dyDescent="0.25">
      <c r="A11" s="963" t="str">
        <f>DESCRIPCION!A10</f>
        <v>Posibilidad de recibir o solicitar cualquier dadiva para modificar y/o alterar los datos existentes en los distintos sistemas de información</v>
      </c>
      <c r="B11" s="917" t="str">
        <f>DESCRIPCION!D10</f>
        <v>Falta de capacidad de liderazgo</v>
      </c>
      <c r="C11" s="960" t="s">
        <v>511</v>
      </c>
      <c r="D11" s="915" t="s">
        <v>197</v>
      </c>
      <c r="E11" s="124" t="s">
        <v>198</v>
      </c>
      <c r="F11" s="245" t="s">
        <v>161</v>
      </c>
      <c r="G11" s="125">
        <v>15</v>
      </c>
      <c r="H11" s="943" t="str">
        <f>IF(AND(G18&gt;0,G18&lt;=85),"Débil",IF(AND(G18&gt;85,G18&lt;=95),"Moderado",IF(G18&gt;96,"Fuerte"," ")))</f>
        <v>Débil</v>
      </c>
      <c r="I11" s="921" t="s">
        <v>184</v>
      </c>
      <c r="J11" s="95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958" t="str">
        <f>IF(J11="Fuerte","NO",IF(J11=" "," ","SI"))</f>
        <v>SI</v>
      </c>
      <c r="L11" s="61"/>
    </row>
    <row r="12" spans="1:230" ht="29.25" customHeight="1" x14ac:dyDescent="0.25">
      <c r="A12" s="963"/>
      <c r="B12" s="917"/>
      <c r="C12" s="961"/>
      <c r="D12" s="915"/>
      <c r="E12" s="100" t="s">
        <v>199</v>
      </c>
      <c r="F12" s="65" t="s">
        <v>163</v>
      </c>
      <c r="G12" s="64">
        <v>15</v>
      </c>
      <c r="H12" s="943"/>
      <c r="I12" s="945"/>
      <c r="J12" s="956"/>
      <c r="K12" s="959"/>
    </row>
    <row r="13" spans="1:230" ht="43.5" customHeight="1" x14ac:dyDescent="0.25">
      <c r="A13" s="963"/>
      <c r="B13" s="917"/>
      <c r="C13" s="961"/>
      <c r="D13" s="50" t="s">
        <v>200</v>
      </c>
      <c r="E13" s="100" t="s">
        <v>201</v>
      </c>
      <c r="F13" s="65" t="s">
        <v>167</v>
      </c>
      <c r="G13" s="64">
        <v>0</v>
      </c>
      <c r="H13" s="943"/>
      <c r="I13" s="945"/>
      <c r="J13" s="956"/>
      <c r="K13" s="959"/>
      <c r="N13" s="210"/>
    </row>
    <row r="14" spans="1:230" ht="43.5" customHeight="1" x14ac:dyDescent="0.25">
      <c r="A14" s="963"/>
      <c r="B14" s="917"/>
      <c r="C14" s="961"/>
      <c r="D14" s="50" t="s">
        <v>202</v>
      </c>
      <c r="E14" s="100" t="s">
        <v>203</v>
      </c>
      <c r="F14" s="211" t="s">
        <v>169</v>
      </c>
      <c r="G14" s="64">
        <v>15</v>
      </c>
      <c r="H14" s="943"/>
      <c r="I14" s="945"/>
      <c r="J14" s="956"/>
      <c r="K14" s="959"/>
      <c r="L14" s="1">
        <v>1</v>
      </c>
    </row>
    <row r="15" spans="1:230" ht="29.25" customHeight="1" x14ac:dyDescent="0.25">
      <c r="A15" s="963"/>
      <c r="B15" s="917"/>
      <c r="C15" s="961"/>
      <c r="D15" s="50" t="s">
        <v>259</v>
      </c>
      <c r="E15" s="100" t="s">
        <v>205</v>
      </c>
      <c r="F15" s="65" t="s">
        <v>173</v>
      </c>
      <c r="G15" s="64">
        <v>15</v>
      </c>
      <c r="H15" s="943"/>
      <c r="I15" s="945"/>
      <c r="J15" s="956"/>
      <c r="K15" s="959"/>
    </row>
    <row r="16" spans="1:230" ht="43.5" customHeight="1" x14ac:dyDescent="0.25">
      <c r="A16" s="963"/>
      <c r="B16" s="917"/>
      <c r="C16" s="961"/>
      <c r="D16" s="50" t="s">
        <v>260</v>
      </c>
      <c r="E16" s="100" t="s">
        <v>207</v>
      </c>
      <c r="F16" s="211" t="s">
        <v>176</v>
      </c>
      <c r="G16" s="64">
        <v>15</v>
      </c>
      <c r="H16" s="943"/>
      <c r="I16" s="945"/>
      <c r="J16" s="956"/>
      <c r="K16" s="959"/>
    </row>
    <row r="17" spans="1:76" ht="29.25" customHeight="1" x14ac:dyDescent="0.25">
      <c r="A17" s="964"/>
      <c r="B17" s="917"/>
      <c r="C17" s="962"/>
      <c r="D17" s="45" t="s">
        <v>208</v>
      </c>
      <c r="E17" s="100" t="s">
        <v>209</v>
      </c>
      <c r="F17" s="65" t="s">
        <v>179</v>
      </c>
      <c r="G17" s="64">
        <v>10</v>
      </c>
      <c r="H17" s="944"/>
      <c r="I17" s="945"/>
      <c r="J17" s="957"/>
      <c r="K17" s="959"/>
    </row>
    <row r="18" spans="1:76" ht="15" thickBot="1" x14ac:dyDescent="0.3">
      <c r="A18" s="116"/>
      <c r="B18" s="115"/>
      <c r="C18" s="114"/>
      <c r="D18" s="57"/>
      <c r="E18" s="58" t="s">
        <v>210</v>
      </c>
      <c r="F18" s="16"/>
      <c r="G18" s="126">
        <f>SUM(G11:G17)</f>
        <v>85</v>
      </c>
      <c r="H18" s="59"/>
      <c r="I18" s="117"/>
      <c r="J18" s="117"/>
      <c r="K18" s="118"/>
    </row>
    <row r="19" spans="1:76" ht="14.4" thickBot="1" x14ac:dyDescent="0.3">
      <c r="A19" s="55"/>
    </row>
    <row r="20" spans="1:76" s="54" customFormat="1" ht="30" customHeight="1" x14ac:dyDescent="0.3">
      <c r="A20" s="946" t="s">
        <v>74</v>
      </c>
      <c r="B20" s="927" t="s">
        <v>212</v>
      </c>
      <c r="C20" s="948" t="s">
        <v>186</v>
      </c>
      <c r="D20" s="938" t="s">
        <v>187</v>
      </c>
      <c r="E20" s="938"/>
      <c r="F20" s="938"/>
      <c r="G20" s="938"/>
      <c r="H20" s="938"/>
      <c r="I20" s="104" t="s">
        <v>188</v>
      </c>
      <c r="J20" s="939" t="s">
        <v>189</v>
      </c>
      <c r="K20" s="941" t="s">
        <v>190</v>
      </c>
    </row>
    <row r="21" spans="1:76" s="54" customFormat="1" ht="55.8" thickBot="1" x14ac:dyDescent="0.35">
      <c r="A21" s="947"/>
      <c r="B21" s="974"/>
      <c r="C21" s="949"/>
      <c r="D21" s="105" t="s">
        <v>191</v>
      </c>
      <c r="E21" s="51" t="s">
        <v>192</v>
      </c>
      <c r="F21" s="105" t="s">
        <v>193</v>
      </c>
      <c r="G21" s="105" t="s">
        <v>194</v>
      </c>
      <c r="H21" s="105" t="s">
        <v>211</v>
      </c>
      <c r="I21" s="52" t="s">
        <v>196</v>
      </c>
      <c r="J21" s="940"/>
      <c r="K21" s="942"/>
    </row>
    <row r="22" spans="1:76" ht="20.25" customHeight="1" x14ac:dyDescent="0.25">
      <c r="A22" s="975" t="str">
        <f>DESCRIPCION!A10</f>
        <v>Posibilidad de recibir o solicitar cualquier dadiva para modificar y/o alterar los datos existentes en los distintos sistemas de información</v>
      </c>
      <c r="B22" s="978" t="str">
        <f>DESCRIPCION!D11</f>
        <v xml:space="preserve">Falta de ética profesional y compromiso en el desarrollo de las actividades del procesos </v>
      </c>
      <c r="C22" s="973" t="s">
        <v>512</v>
      </c>
      <c r="D22" s="914" t="s">
        <v>197</v>
      </c>
      <c r="E22" s="102" t="s">
        <v>198</v>
      </c>
      <c r="F22" s="212" t="s">
        <v>161</v>
      </c>
      <c r="G22" s="128">
        <f>IF(F22="Asignado",15,0)</f>
        <v>15</v>
      </c>
      <c r="H22" s="943" t="str">
        <f>IF(AND(G29&gt;0,G29&lt;=85),"Débil",IF(AND(G29&gt;85,G29&lt;=95),"Moderado",IF(G29&gt;96,"Fuerte"," ")))</f>
        <v>Débil</v>
      </c>
      <c r="I22" s="921" t="s">
        <v>183</v>
      </c>
      <c r="J22" s="95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958" t="str">
        <f>IF(J22="Fuerte","NO",IF(J22=" "," ","SI"))</f>
        <v>SI</v>
      </c>
    </row>
    <row r="23" spans="1:76" ht="29.25" customHeight="1" x14ac:dyDescent="0.25">
      <c r="A23" s="976"/>
      <c r="B23" s="979"/>
      <c r="C23" s="950"/>
      <c r="D23" s="915"/>
      <c r="E23" s="100" t="s">
        <v>199</v>
      </c>
      <c r="F23" s="65" t="s">
        <v>163</v>
      </c>
      <c r="G23" s="64">
        <f>IF(F23="Adecuado",15,0)</f>
        <v>15</v>
      </c>
      <c r="H23" s="943"/>
      <c r="I23" s="945"/>
      <c r="J23" s="956"/>
      <c r="K23" s="959"/>
    </row>
    <row r="24" spans="1:76" ht="43.5" customHeight="1" x14ac:dyDescent="0.25">
      <c r="A24" s="976"/>
      <c r="B24" s="979"/>
      <c r="C24" s="950"/>
      <c r="D24" s="50" t="s">
        <v>200</v>
      </c>
      <c r="E24" s="100" t="s">
        <v>201</v>
      </c>
      <c r="F24" s="65" t="s">
        <v>167</v>
      </c>
      <c r="G24" s="64">
        <v>0</v>
      </c>
      <c r="H24" s="943"/>
      <c r="I24" s="945"/>
      <c r="J24" s="956"/>
      <c r="K24" s="959"/>
    </row>
    <row r="25" spans="1:76" ht="43.5" customHeight="1" x14ac:dyDescent="0.25">
      <c r="A25" s="976"/>
      <c r="B25" s="979"/>
      <c r="C25" s="950"/>
      <c r="D25" s="50" t="s">
        <v>202</v>
      </c>
      <c r="E25" s="100" t="s">
        <v>203</v>
      </c>
      <c r="F25" s="211" t="s">
        <v>169</v>
      </c>
      <c r="G25" s="64">
        <v>15</v>
      </c>
      <c r="H25" s="943"/>
      <c r="I25" s="945"/>
      <c r="J25" s="956"/>
      <c r="K25" s="959"/>
      <c r="L25" s="1">
        <v>2</v>
      </c>
    </row>
    <row r="26" spans="1:76" ht="29.25" customHeight="1" x14ac:dyDescent="0.25">
      <c r="A26" s="976"/>
      <c r="B26" s="979"/>
      <c r="C26" s="950"/>
      <c r="D26" s="50" t="s">
        <v>204</v>
      </c>
      <c r="E26" s="100" t="s">
        <v>205</v>
      </c>
      <c r="F26" s="65" t="s">
        <v>173</v>
      </c>
      <c r="G26" s="64">
        <v>15</v>
      </c>
      <c r="H26" s="943"/>
      <c r="I26" s="945"/>
      <c r="J26" s="956"/>
      <c r="K26" s="959"/>
    </row>
    <row r="27" spans="1:76" ht="43.5" customHeight="1" x14ac:dyDescent="0.25">
      <c r="A27" s="976"/>
      <c r="B27" s="979"/>
      <c r="C27" s="950"/>
      <c r="D27" s="50" t="s">
        <v>206</v>
      </c>
      <c r="E27" s="100" t="s">
        <v>207</v>
      </c>
      <c r="F27" s="211" t="s">
        <v>176</v>
      </c>
      <c r="G27" s="64">
        <v>15</v>
      </c>
      <c r="H27" s="943"/>
      <c r="I27" s="945"/>
      <c r="J27" s="956"/>
      <c r="K27" s="959"/>
    </row>
    <row r="28" spans="1:76" ht="29.25" customHeight="1" x14ac:dyDescent="0.25">
      <c r="A28" s="977"/>
      <c r="B28" s="979"/>
      <c r="C28" s="951"/>
      <c r="D28" s="45" t="s">
        <v>208</v>
      </c>
      <c r="E28" s="100" t="s">
        <v>209</v>
      </c>
      <c r="F28" s="65" t="s">
        <v>179</v>
      </c>
      <c r="G28" s="64">
        <v>10</v>
      </c>
      <c r="H28" s="944"/>
      <c r="I28" s="945"/>
      <c r="J28" s="957"/>
      <c r="K28" s="959"/>
    </row>
    <row r="29" spans="1:76" s="60" customFormat="1" ht="15" thickBot="1" x14ac:dyDescent="0.3">
      <c r="A29" s="116"/>
      <c r="B29" s="119"/>
      <c r="C29" s="56"/>
      <c r="D29" s="57"/>
      <c r="E29" s="127" t="s">
        <v>210</v>
      </c>
      <c r="F29" s="126"/>
      <c r="G29" s="126">
        <f>SUM(G22:G28)</f>
        <v>85</v>
      </c>
      <c r="H29" s="59"/>
      <c r="I29" s="117"/>
      <c r="J29" s="117"/>
      <c r="K29" s="1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946" t="s">
        <v>74</v>
      </c>
      <c r="B31" s="927" t="s">
        <v>212</v>
      </c>
      <c r="C31" s="948" t="s">
        <v>186</v>
      </c>
      <c r="D31" s="938" t="s">
        <v>187</v>
      </c>
      <c r="E31" s="938"/>
      <c r="F31" s="938"/>
      <c r="G31" s="938"/>
      <c r="H31" s="938"/>
      <c r="I31" s="104" t="s">
        <v>188</v>
      </c>
      <c r="J31" s="939" t="s">
        <v>189</v>
      </c>
      <c r="K31" s="941" t="s">
        <v>190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947"/>
      <c r="B32" s="928"/>
      <c r="C32" s="949"/>
      <c r="D32" s="105" t="s">
        <v>191</v>
      </c>
      <c r="E32" s="51" t="s">
        <v>192</v>
      </c>
      <c r="F32" s="105" t="s">
        <v>193</v>
      </c>
      <c r="G32" s="105" t="s">
        <v>194</v>
      </c>
      <c r="H32" s="105" t="s">
        <v>211</v>
      </c>
      <c r="I32" s="52" t="s">
        <v>196</v>
      </c>
      <c r="J32" s="940"/>
      <c r="K32" s="942"/>
    </row>
    <row r="33" spans="1:12" ht="20.25" customHeight="1" x14ac:dyDescent="0.25">
      <c r="A33" s="980" t="str">
        <f>DESCRIPCION!A13</f>
        <v>Posibilidad de recibir o solicitar cualquier dadiva para omitir requisitos en el desarrollo de los trámites y servicios del proceso de gestión de Hacienda Pública</v>
      </c>
      <c r="B33" s="916" t="str">
        <f>DESCRIPCION!D13</f>
        <v>Falta de información clara y debilidad en canales de acceso a la publicidad de las condiciones del trámite</v>
      </c>
      <c r="C33" s="960" t="s">
        <v>514</v>
      </c>
      <c r="D33" s="915" t="s">
        <v>197</v>
      </c>
      <c r="E33" s="124" t="s">
        <v>198</v>
      </c>
      <c r="F33" s="68" t="s">
        <v>161</v>
      </c>
      <c r="G33" s="125">
        <f>IF(F33="Asignado",15,0)</f>
        <v>15</v>
      </c>
      <c r="H33" s="943" t="str">
        <f>IF(AND(G40&gt;0,G40&lt;=85),"Débil",IF(AND(G40&gt;85,G40&lt;=95),"Moderado",IF(G40&gt;96,"Fuerte"," ")))</f>
        <v>Débil</v>
      </c>
      <c r="I33" s="921" t="s">
        <v>184</v>
      </c>
      <c r="J33" s="955"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958" t="str">
        <f>IF(J33="Fuerte","NO",IF(J33=" "," ","SI"))</f>
        <v>SI</v>
      </c>
    </row>
    <row r="34" spans="1:12" ht="27.6" x14ac:dyDescent="0.25">
      <c r="A34" s="981"/>
      <c r="B34" s="917"/>
      <c r="C34" s="961"/>
      <c r="D34" s="915"/>
      <c r="E34" s="100" t="s">
        <v>199</v>
      </c>
      <c r="F34" s="65" t="s">
        <v>163</v>
      </c>
      <c r="G34" s="64">
        <f>IF(F34="Adecuado",15,0)</f>
        <v>15</v>
      </c>
      <c r="H34" s="943"/>
      <c r="I34" s="945"/>
      <c r="J34" s="956"/>
      <c r="K34" s="959"/>
    </row>
    <row r="35" spans="1:12" ht="27.6" x14ac:dyDescent="0.25">
      <c r="A35" s="981"/>
      <c r="B35" s="917"/>
      <c r="C35" s="961"/>
      <c r="D35" s="50" t="s">
        <v>200</v>
      </c>
      <c r="E35" s="100" t="s">
        <v>201</v>
      </c>
      <c r="F35" s="65" t="s">
        <v>167</v>
      </c>
      <c r="G35" s="64">
        <f>IF(F35="Oportuna",15,0)</f>
        <v>0</v>
      </c>
      <c r="H35" s="943"/>
      <c r="I35" s="945"/>
      <c r="J35" s="956"/>
      <c r="K35" s="959"/>
    </row>
    <row r="36" spans="1:12" ht="41.4" x14ac:dyDescent="0.25">
      <c r="A36" s="981"/>
      <c r="B36" s="917"/>
      <c r="C36" s="961"/>
      <c r="D36" s="50" t="s">
        <v>202</v>
      </c>
      <c r="E36" s="100" t="s">
        <v>203</v>
      </c>
      <c r="F36" s="211" t="s">
        <v>169</v>
      </c>
      <c r="G36" s="64">
        <f>IF(F36="Prevenir",15,IF(F36="Detectar",10,0))</f>
        <v>15</v>
      </c>
      <c r="H36" s="943"/>
      <c r="I36" s="945"/>
      <c r="J36" s="956"/>
      <c r="K36" s="959"/>
      <c r="L36" s="1">
        <v>3</v>
      </c>
    </row>
    <row r="37" spans="1:12" ht="27.6" x14ac:dyDescent="0.25">
      <c r="A37" s="981"/>
      <c r="B37" s="917"/>
      <c r="C37" s="961"/>
      <c r="D37" s="50" t="s">
        <v>204</v>
      </c>
      <c r="E37" s="100" t="s">
        <v>205</v>
      </c>
      <c r="F37" s="65" t="s">
        <v>173</v>
      </c>
      <c r="G37" s="64">
        <f>IF(F37="Confiable",15,0)</f>
        <v>15</v>
      </c>
      <c r="H37" s="943"/>
      <c r="I37" s="945"/>
      <c r="J37" s="956"/>
      <c r="K37" s="959"/>
    </row>
    <row r="38" spans="1:12" ht="55.2" x14ac:dyDescent="0.25">
      <c r="A38" s="981"/>
      <c r="B38" s="917"/>
      <c r="C38" s="961"/>
      <c r="D38" s="50" t="s">
        <v>206</v>
      </c>
      <c r="E38" s="100" t="s">
        <v>207</v>
      </c>
      <c r="F38" s="211" t="s">
        <v>177</v>
      </c>
      <c r="G38" s="64">
        <f>IF(F38="Se investigan y se resuelven oportunamente",15,0)</f>
        <v>0</v>
      </c>
      <c r="H38" s="943"/>
      <c r="I38" s="945"/>
      <c r="J38" s="956"/>
      <c r="K38" s="959"/>
    </row>
    <row r="39" spans="1:12" ht="27.6" x14ac:dyDescent="0.25">
      <c r="A39" s="982"/>
      <c r="B39" s="918"/>
      <c r="C39" s="962"/>
      <c r="D39" s="45" t="s">
        <v>208</v>
      </c>
      <c r="E39" s="100" t="s">
        <v>209</v>
      </c>
      <c r="F39" s="65" t="s">
        <v>180</v>
      </c>
      <c r="G39" s="64">
        <f>IF(F39="Completa",10,IF(F39="Incompleta",5,0))</f>
        <v>5</v>
      </c>
      <c r="H39" s="944"/>
      <c r="I39" s="945"/>
      <c r="J39" s="957"/>
      <c r="K39" s="959"/>
    </row>
    <row r="40" spans="1:12" ht="15" thickBot="1" x14ac:dyDescent="0.3">
      <c r="A40" s="120"/>
      <c r="B40" s="121"/>
      <c r="C40" s="114"/>
      <c r="D40" s="57"/>
      <c r="E40" s="129" t="s">
        <v>210</v>
      </c>
      <c r="F40" s="126"/>
      <c r="G40" s="126">
        <f>SUM(G33:G39)</f>
        <v>65</v>
      </c>
      <c r="H40" s="59"/>
      <c r="I40" s="117"/>
      <c r="J40" s="117"/>
      <c r="K40" s="118"/>
    </row>
    <row r="41" spans="1:12" ht="14.4" thickBot="1" x14ac:dyDescent="0.3">
      <c r="A41" s="55"/>
    </row>
    <row r="42" spans="1:12" s="54" customFormat="1" ht="30" customHeight="1" x14ac:dyDescent="0.3">
      <c r="A42" s="946" t="s">
        <v>74</v>
      </c>
      <c r="B42" s="927" t="s">
        <v>212</v>
      </c>
      <c r="C42" s="948" t="s">
        <v>186</v>
      </c>
      <c r="D42" s="938" t="s">
        <v>187</v>
      </c>
      <c r="E42" s="938"/>
      <c r="F42" s="938"/>
      <c r="G42" s="938"/>
      <c r="H42" s="938"/>
      <c r="I42" s="104" t="s">
        <v>188</v>
      </c>
      <c r="J42" s="939" t="s">
        <v>189</v>
      </c>
      <c r="K42" s="941" t="s">
        <v>190</v>
      </c>
    </row>
    <row r="43" spans="1:12" s="54" customFormat="1" ht="55.8" thickBot="1" x14ac:dyDescent="0.35">
      <c r="A43" s="947"/>
      <c r="B43" s="928"/>
      <c r="C43" s="949"/>
      <c r="D43" s="105" t="s">
        <v>191</v>
      </c>
      <c r="E43" s="51" t="s">
        <v>192</v>
      </c>
      <c r="F43" s="105" t="s">
        <v>193</v>
      </c>
      <c r="G43" s="105" t="s">
        <v>194</v>
      </c>
      <c r="H43" s="105" t="s">
        <v>211</v>
      </c>
      <c r="I43" s="52" t="s">
        <v>196</v>
      </c>
      <c r="J43" s="940"/>
      <c r="K43" s="942"/>
    </row>
    <row r="44" spans="1:12" ht="20.25" customHeight="1" x14ac:dyDescent="0.25">
      <c r="A44" s="980" t="str">
        <f>DESCRIPCION!A13</f>
        <v>Posibilidad de recibir o solicitar cualquier dadiva para omitir requisitos en el desarrollo de los trámites y servicios del proceso de gestión de Hacienda Pública</v>
      </c>
      <c r="B44" s="911" t="str">
        <f>DESCRIPCION!D14</f>
        <v xml:space="preserve">Falta de controles de la gestión de trámites </v>
      </c>
      <c r="C44" s="983" t="s">
        <v>515</v>
      </c>
      <c r="D44" s="915" t="s">
        <v>197</v>
      </c>
      <c r="E44" s="124" t="s">
        <v>198</v>
      </c>
      <c r="F44" s="68" t="s">
        <v>161</v>
      </c>
      <c r="G44" s="125">
        <f>IF(F44="Asignado",15,0)</f>
        <v>15</v>
      </c>
      <c r="H44" s="943" t="str">
        <f>IF(AND(G51&gt;0,G51&lt;=85),"Débil",IF(AND(G51&gt;85,G51&lt;=95),"Moderado",IF(G51&gt;96,"Fuerte"," ")))</f>
        <v>Débil</v>
      </c>
      <c r="I44" s="921" t="s">
        <v>184</v>
      </c>
      <c r="J44" s="95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958" t="str">
        <f>IF(J44="Fuerte","NO",IF(J44=" "," ","SI"))</f>
        <v>SI</v>
      </c>
    </row>
    <row r="45" spans="1:12" ht="27.6" x14ac:dyDescent="0.25">
      <c r="A45" s="981"/>
      <c r="B45" s="912"/>
      <c r="C45" s="950"/>
      <c r="D45" s="915"/>
      <c r="E45" s="100" t="s">
        <v>199</v>
      </c>
      <c r="F45" s="65" t="s">
        <v>163</v>
      </c>
      <c r="G45" s="64">
        <f>IF(F45="Adecuado",15,0)</f>
        <v>15</v>
      </c>
      <c r="H45" s="943"/>
      <c r="I45" s="945"/>
      <c r="J45" s="956"/>
      <c r="K45" s="959"/>
    </row>
    <row r="46" spans="1:12" ht="27.6" x14ac:dyDescent="0.25">
      <c r="A46" s="981"/>
      <c r="B46" s="912"/>
      <c r="C46" s="950"/>
      <c r="D46" s="50" t="s">
        <v>200</v>
      </c>
      <c r="E46" s="100" t="s">
        <v>201</v>
      </c>
      <c r="F46" s="65" t="s">
        <v>166</v>
      </c>
      <c r="G46" s="64">
        <f>IF(F46="Oportuna",15,0)</f>
        <v>15</v>
      </c>
      <c r="H46" s="943"/>
      <c r="I46" s="945"/>
      <c r="J46" s="956"/>
      <c r="K46" s="959"/>
      <c r="L46" s="1">
        <v>4</v>
      </c>
    </row>
    <row r="47" spans="1:12" ht="41.4" x14ac:dyDescent="0.25">
      <c r="A47" s="981"/>
      <c r="B47" s="912"/>
      <c r="C47" s="950"/>
      <c r="D47" s="50" t="s">
        <v>202</v>
      </c>
      <c r="E47" s="100" t="s">
        <v>203</v>
      </c>
      <c r="F47" s="211" t="s">
        <v>169</v>
      </c>
      <c r="G47" s="64">
        <f>IF(F47="Prevenir",15,IF(F47="Detectar",10,0))</f>
        <v>15</v>
      </c>
      <c r="H47" s="943"/>
      <c r="I47" s="945"/>
      <c r="J47" s="956"/>
      <c r="K47" s="959"/>
    </row>
    <row r="48" spans="1:12" ht="27.6" x14ac:dyDescent="0.25">
      <c r="A48" s="981"/>
      <c r="B48" s="912"/>
      <c r="C48" s="950"/>
      <c r="D48" s="50" t="s">
        <v>204</v>
      </c>
      <c r="E48" s="100" t="s">
        <v>205</v>
      </c>
      <c r="F48" s="65" t="s">
        <v>173</v>
      </c>
      <c r="G48" s="64">
        <f>IF(F48="Confiable",15,0)</f>
        <v>15</v>
      </c>
      <c r="H48" s="943"/>
      <c r="I48" s="945"/>
      <c r="J48" s="956"/>
      <c r="K48" s="959"/>
    </row>
    <row r="49" spans="1:77" ht="55.2" x14ac:dyDescent="0.25">
      <c r="A49" s="981"/>
      <c r="B49" s="912"/>
      <c r="C49" s="950"/>
      <c r="D49" s="50" t="s">
        <v>206</v>
      </c>
      <c r="E49" s="100" t="s">
        <v>207</v>
      </c>
      <c r="F49" s="211" t="s">
        <v>177</v>
      </c>
      <c r="G49" s="64">
        <f>IF(F49="Se investigan y se resuelven oportunamente",15,0)</f>
        <v>0</v>
      </c>
      <c r="H49" s="943"/>
      <c r="I49" s="945"/>
      <c r="J49" s="956"/>
      <c r="K49" s="959"/>
    </row>
    <row r="50" spans="1:77" ht="27.6" x14ac:dyDescent="0.25">
      <c r="A50" s="982"/>
      <c r="B50" s="912"/>
      <c r="C50" s="951"/>
      <c r="D50" s="45" t="s">
        <v>208</v>
      </c>
      <c r="E50" s="100" t="s">
        <v>209</v>
      </c>
      <c r="F50" s="65" t="s">
        <v>179</v>
      </c>
      <c r="G50" s="64">
        <f>IF(F50="Completa",10,IF(F50="Incompleta",5,0))</f>
        <v>10</v>
      </c>
      <c r="H50" s="944"/>
      <c r="I50" s="945"/>
      <c r="J50" s="957"/>
      <c r="K50" s="959"/>
    </row>
    <row r="51" spans="1:77" s="60" customFormat="1" ht="15" thickBot="1" x14ac:dyDescent="0.3">
      <c r="A51" s="120"/>
      <c r="B51" s="122"/>
      <c r="C51" s="56"/>
      <c r="D51" s="57"/>
      <c r="E51" s="129" t="s">
        <v>210</v>
      </c>
      <c r="F51" s="126"/>
      <c r="G51" s="126">
        <f>SUM(G44:G50)</f>
        <v>85</v>
      </c>
      <c r="H51" s="59"/>
      <c r="I51" s="117"/>
      <c r="J51" s="117"/>
      <c r="K51" s="1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946" t="s">
        <v>74</v>
      </c>
      <c r="B53" s="927" t="s">
        <v>212</v>
      </c>
      <c r="C53" s="948" t="s">
        <v>186</v>
      </c>
      <c r="D53" s="938" t="s">
        <v>187</v>
      </c>
      <c r="E53" s="938"/>
      <c r="F53" s="938"/>
      <c r="G53" s="938"/>
      <c r="H53" s="938"/>
      <c r="I53" s="104" t="s">
        <v>188</v>
      </c>
      <c r="J53" s="939" t="s">
        <v>189</v>
      </c>
      <c r="K53" s="941" t="s">
        <v>190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947"/>
      <c r="B54" s="928"/>
      <c r="C54" s="949"/>
      <c r="D54" s="105" t="s">
        <v>191</v>
      </c>
      <c r="E54" s="51" t="s">
        <v>192</v>
      </c>
      <c r="F54" s="105" t="s">
        <v>193</v>
      </c>
      <c r="G54" s="105" t="s">
        <v>194</v>
      </c>
      <c r="H54" s="105" t="s">
        <v>211</v>
      </c>
      <c r="I54" s="52" t="s">
        <v>196</v>
      </c>
      <c r="J54" s="940"/>
      <c r="K54" s="942"/>
    </row>
    <row r="55" spans="1:77" ht="20.25" customHeight="1" x14ac:dyDescent="0.25">
      <c r="A55" s="980" t="str">
        <f>DESCRIPCION!A13</f>
        <v>Posibilidad de recibir o solicitar cualquier dadiva para omitir requisitos en el desarrollo de los trámites y servicios del proceso de gestión de Hacienda Pública</v>
      </c>
      <c r="B55" s="985" t="str">
        <f>DESCRIPCION!D15</f>
        <v>Incumplimiento en la gestión del CLDO del Impuesto predial unificado dentro de los términos establecidos en el procedimiento PRO-GHP-05 FACTURACION  I.P.U para la actividad No. 11-12 y 13 (C.L.D.O)</v>
      </c>
      <c r="C55" s="988" t="s">
        <v>513</v>
      </c>
      <c r="D55" s="915" t="s">
        <v>197</v>
      </c>
      <c r="E55" s="124" t="s">
        <v>198</v>
      </c>
      <c r="F55" s="68" t="s">
        <v>162</v>
      </c>
      <c r="G55" s="125">
        <f>IF(F55="Asignado",15,0)</f>
        <v>0</v>
      </c>
      <c r="H55" s="943" t="str">
        <f>IF(AND(G62&gt;0,G62&lt;=85),"Débil",IF(AND(G62&gt;85,G62&lt;=95),"Moderado",IF(G62&gt;96,"Fuerte"," ")))</f>
        <v>Débil</v>
      </c>
      <c r="I55" s="921" t="s">
        <v>184</v>
      </c>
      <c r="J55" s="95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958" t="str">
        <f>IF(J55="Fuerte","NO",IF(J55=" "," ","SI"))</f>
        <v>SI</v>
      </c>
    </row>
    <row r="56" spans="1:77" ht="27.6" x14ac:dyDescent="0.25">
      <c r="A56" s="981"/>
      <c r="B56" s="986"/>
      <c r="C56" s="989"/>
      <c r="D56" s="915"/>
      <c r="E56" s="100" t="s">
        <v>199</v>
      </c>
      <c r="F56" s="65" t="s">
        <v>164</v>
      </c>
      <c r="G56" s="64">
        <f>IF(F56="Adecuado",15,0)</f>
        <v>0</v>
      </c>
      <c r="H56" s="943"/>
      <c r="I56" s="945"/>
      <c r="J56" s="956"/>
      <c r="K56" s="959"/>
    </row>
    <row r="57" spans="1:77" ht="27.6" x14ac:dyDescent="0.25">
      <c r="A57" s="981"/>
      <c r="B57" s="986"/>
      <c r="C57" s="989"/>
      <c r="D57" s="50" t="s">
        <v>200</v>
      </c>
      <c r="E57" s="100" t="s">
        <v>201</v>
      </c>
      <c r="F57" s="65" t="s">
        <v>167</v>
      </c>
      <c r="G57" s="64">
        <f>IF(F57="Oportuna",15,0)</f>
        <v>0</v>
      </c>
      <c r="H57" s="943"/>
      <c r="I57" s="945"/>
      <c r="J57" s="956"/>
      <c r="K57" s="959"/>
    </row>
    <row r="58" spans="1:77" ht="41.4" x14ac:dyDescent="0.25">
      <c r="A58" s="981"/>
      <c r="B58" s="986"/>
      <c r="C58" s="989"/>
      <c r="D58" s="50" t="s">
        <v>202</v>
      </c>
      <c r="E58" s="100" t="s">
        <v>203</v>
      </c>
      <c r="F58" s="211" t="s">
        <v>170</v>
      </c>
      <c r="G58" s="64">
        <f>IF(F58="Prevenir",15,IF(F58="Detectar",10,0))</f>
        <v>10</v>
      </c>
      <c r="H58" s="943"/>
      <c r="I58" s="945"/>
      <c r="J58" s="956"/>
      <c r="K58" s="959"/>
    </row>
    <row r="59" spans="1:77" ht="27.6" x14ac:dyDescent="0.25">
      <c r="A59" s="981"/>
      <c r="B59" s="986"/>
      <c r="C59" s="989"/>
      <c r="D59" s="50" t="s">
        <v>204</v>
      </c>
      <c r="E59" s="100" t="s">
        <v>205</v>
      </c>
      <c r="F59" s="65" t="s">
        <v>173</v>
      </c>
      <c r="G59" s="64">
        <f>IF(F59="Confiable",15,0)</f>
        <v>15</v>
      </c>
      <c r="H59" s="943"/>
      <c r="I59" s="945"/>
      <c r="J59" s="956"/>
      <c r="K59" s="959"/>
    </row>
    <row r="60" spans="1:77" ht="55.2" x14ac:dyDescent="0.25">
      <c r="A60" s="981"/>
      <c r="B60" s="986"/>
      <c r="C60" s="989"/>
      <c r="D60" s="50" t="s">
        <v>206</v>
      </c>
      <c r="E60" s="100" t="s">
        <v>207</v>
      </c>
      <c r="F60" s="211" t="s">
        <v>177</v>
      </c>
      <c r="G60" s="64">
        <f>IF(F60="Se investigan y se resuelven oportunamente",15,0)</f>
        <v>0</v>
      </c>
      <c r="H60" s="943"/>
      <c r="I60" s="945"/>
      <c r="J60" s="956"/>
      <c r="K60" s="959"/>
    </row>
    <row r="61" spans="1:77" ht="27.6" x14ac:dyDescent="0.25">
      <c r="A61" s="982"/>
      <c r="B61" s="987"/>
      <c r="C61" s="989"/>
      <c r="D61" s="45" t="s">
        <v>208</v>
      </c>
      <c r="E61" s="100" t="s">
        <v>209</v>
      </c>
      <c r="F61" s="65" t="s">
        <v>179</v>
      </c>
      <c r="G61" s="64">
        <f>IF(F61="Completa",10,IF(F61="Incompleta",5,0))</f>
        <v>10</v>
      </c>
      <c r="H61" s="944"/>
      <c r="I61" s="945"/>
      <c r="J61" s="957"/>
      <c r="K61" s="959"/>
    </row>
    <row r="62" spans="1:77" ht="15" thickBot="1" x14ac:dyDescent="0.3">
      <c r="A62" s="120"/>
      <c r="B62" s="121"/>
      <c r="C62" s="123"/>
      <c r="D62" s="57"/>
      <c r="E62" s="58" t="s">
        <v>210</v>
      </c>
      <c r="F62" s="16"/>
      <c r="G62" s="16">
        <f>SUM(G55:G61)</f>
        <v>35</v>
      </c>
      <c r="H62" s="59"/>
      <c r="I62" s="117"/>
      <c r="J62" s="117"/>
      <c r="K62" s="118"/>
    </row>
    <row r="63" spans="1:77" ht="14.4" thickBot="1" x14ac:dyDescent="0.3">
      <c r="A63" s="55"/>
    </row>
    <row r="64" spans="1:77" ht="27" customHeight="1" x14ac:dyDescent="0.25">
      <c r="A64" s="946" t="s">
        <v>74</v>
      </c>
      <c r="B64" s="927" t="s">
        <v>212</v>
      </c>
      <c r="C64" s="948" t="s">
        <v>186</v>
      </c>
      <c r="D64" s="938" t="s">
        <v>187</v>
      </c>
      <c r="E64" s="938"/>
      <c r="F64" s="938"/>
      <c r="G64" s="938"/>
      <c r="H64" s="938"/>
      <c r="I64" s="104" t="s">
        <v>188</v>
      </c>
      <c r="J64" s="939" t="s">
        <v>189</v>
      </c>
      <c r="K64" s="941" t="s">
        <v>190</v>
      </c>
    </row>
    <row r="65" spans="1:11" ht="37.5" customHeight="1" thickBot="1" x14ac:dyDescent="0.3">
      <c r="A65" s="947"/>
      <c r="B65" s="928"/>
      <c r="C65" s="949"/>
      <c r="D65" s="105" t="s">
        <v>191</v>
      </c>
      <c r="E65" s="51" t="s">
        <v>192</v>
      </c>
      <c r="F65" s="105" t="s">
        <v>193</v>
      </c>
      <c r="G65" s="105" t="s">
        <v>194</v>
      </c>
      <c r="H65" s="105" t="s">
        <v>211</v>
      </c>
      <c r="I65" s="52" t="s">
        <v>196</v>
      </c>
      <c r="J65" s="940"/>
      <c r="K65" s="942"/>
    </row>
    <row r="66" spans="1:11" ht="28.5" customHeight="1" x14ac:dyDescent="0.25">
      <c r="A66" s="908"/>
      <c r="B66" s="911"/>
      <c r="C66" s="984"/>
      <c r="D66" s="915" t="s">
        <v>197</v>
      </c>
      <c r="E66" s="124" t="s">
        <v>198</v>
      </c>
      <c r="F66" s="68" t="s">
        <v>160</v>
      </c>
      <c r="G66" s="125">
        <f>IF(F66="Asignado",15,0)</f>
        <v>0</v>
      </c>
      <c r="H66" s="943" t="str">
        <f>IF(AND(G73&gt;0,G73&lt;=85),"Débil",IF(AND(G73&gt;85,G73&lt;=95),"Moderado",IF(G73&gt;96,"Fuerte"," ")))</f>
        <v xml:space="preserve"> </v>
      </c>
      <c r="I66" s="921" t="s">
        <v>160</v>
      </c>
      <c r="J66" s="918"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924" t="str">
        <f>IF(J66="Fuerte","NO",IF(J66=" "," ","SI"))</f>
        <v xml:space="preserve"> </v>
      </c>
    </row>
    <row r="67" spans="1:11" ht="31.5" customHeight="1" x14ac:dyDescent="0.25">
      <c r="A67" s="909"/>
      <c r="B67" s="912"/>
      <c r="C67" s="950"/>
      <c r="D67" s="915"/>
      <c r="E67" s="100" t="s">
        <v>199</v>
      </c>
      <c r="F67" s="65" t="s">
        <v>160</v>
      </c>
      <c r="G67" s="64">
        <f>IF(F67="Adecuado",15,0)</f>
        <v>0</v>
      </c>
      <c r="H67" s="943"/>
      <c r="I67" s="945"/>
      <c r="J67" s="936"/>
      <c r="K67" s="937"/>
    </row>
    <row r="68" spans="1:11" ht="34.5" customHeight="1" x14ac:dyDescent="0.25">
      <c r="A68" s="909"/>
      <c r="B68" s="912"/>
      <c r="C68" s="950"/>
      <c r="D68" s="50" t="s">
        <v>200</v>
      </c>
      <c r="E68" s="100" t="s">
        <v>201</v>
      </c>
      <c r="F68" s="65" t="s">
        <v>160</v>
      </c>
      <c r="G68" s="64">
        <f>IF(F68="Oportuna",15,0)</f>
        <v>0</v>
      </c>
      <c r="H68" s="943"/>
      <c r="I68" s="945"/>
      <c r="J68" s="936"/>
      <c r="K68" s="937"/>
    </row>
    <row r="69" spans="1:11" ht="46.5" customHeight="1" x14ac:dyDescent="0.25">
      <c r="A69" s="909"/>
      <c r="B69" s="912"/>
      <c r="C69" s="950"/>
      <c r="D69" s="50" t="s">
        <v>202</v>
      </c>
      <c r="E69" s="100" t="s">
        <v>203</v>
      </c>
      <c r="F69" s="211" t="s">
        <v>160</v>
      </c>
      <c r="G69" s="64">
        <f>IF(F69="Prevenir",15,IF(F69="Detectar",10,0))</f>
        <v>0</v>
      </c>
      <c r="H69" s="943"/>
      <c r="I69" s="945"/>
      <c r="J69" s="936"/>
      <c r="K69" s="937"/>
    </row>
    <row r="70" spans="1:11" ht="42.75" customHeight="1" x14ac:dyDescent="0.25">
      <c r="A70" s="909"/>
      <c r="B70" s="912"/>
      <c r="C70" s="950"/>
      <c r="D70" s="50" t="s">
        <v>204</v>
      </c>
      <c r="E70" s="100" t="s">
        <v>205</v>
      </c>
      <c r="F70" s="65" t="s">
        <v>160</v>
      </c>
      <c r="G70" s="64">
        <f>IF(F70="Confiable",15,0)</f>
        <v>0</v>
      </c>
      <c r="H70" s="943"/>
      <c r="I70" s="945"/>
      <c r="J70" s="936"/>
      <c r="K70" s="937"/>
    </row>
    <row r="71" spans="1:11" ht="47.25" customHeight="1" x14ac:dyDescent="0.25">
      <c r="A71" s="909"/>
      <c r="B71" s="912"/>
      <c r="C71" s="950"/>
      <c r="D71" s="50" t="s">
        <v>206</v>
      </c>
      <c r="E71" s="100" t="s">
        <v>207</v>
      </c>
      <c r="F71" s="211" t="s">
        <v>160</v>
      </c>
      <c r="G71" s="64">
        <f>IF(F71="Se investigan y se resuelven oportunamente",15,0)</f>
        <v>0</v>
      </c>
      <c r="H71" s="943"/>
      <c r="I71" s="945"/>
      <c r="J71" s="936"/>
      <c r="K71" s="937"/>
    </row>
    <row r="72" spans="1:11" ht="48" customHeight="1" x14ac:dyDescent="0.25">
      <c r="A72" s="910"/>
      <c r="B72" s="913"/>
      <c r="C72" s="950"/>
      <c r="D72" s="45" t="s">
        <v>208</v>
      </c>
      <c r="E72" s="100" t="s">
        <v>209</v>
      </c>
      <c r="F72" s="65" t="s">
        <v>160</v>
      </c>
      <c r="G72" s="64">
        <f>IF(F72="Completa",10,IF(F72="Incompleta",5,0))</f>
        <v>0</v>
      </c>
      <c r="H72" s="944"/>
      <c r="I72" s="945"/>
      <c r="J72" s="936"/>
      <c r="K72" s="937"/>
    </row>
    <row r="73" spans="1:11" ht="29.25" customHeight="1" thickBot="1" x14ac:dyDescent="0.3">
      <c r="A73" s="120"/>
      <c r="B73" s="121"/>
      <c r="C73" s="123"/>
      <c r="D73" s="57"/>
      <c r="E73" s="129" t="s">
        <v>210</v>
      </c>
      <c r="F73" s="126"/>
      <c r="G73" s="126">
        <f>SUM(G66:G72)</f>
        <v>0</v>
      </c>
      <c r="H73" s="59"/>
      <c r="I73" s="117"/>
      <c r="J73" s="117"/>
      <c r="K73" s="118"/>
    </row>
    <row r="74" spans="1:11" ht="18.75" customHeight="1" thickBot="1" x14ac:dyDescent="0.3">
      <c r="A74" s="55"/>
    </row>
    <row r="75" spans="1:11" s="54" customFormat="1" ht="30" customHeight="1" x14ac:dyDescent="0.3">
      <c r="A75" s="946" t="s">
        <v>74</v>
      </c>
      <c r="B75" s="927" t="s">
        <v>212</v>
      </c>
      <c r="C75" s="948" t="s">
        <v>186</v>
      </c>
      <c r="D75" s="938" t="s">
        <v>187</v>
      </c>
      <c r="E75" s="938"/>
      <c r="F75" s="938"/>
      <c r="G75" s="938"/>
      <c r="H75" s="938"/>
      <c r="I75" s="104" t="s">
        <v>188</v>
      </c>
      <c r="J75" s="939" t="s">
        <v>189</v>
      </c>
      <c r="K75" s="941" t="s">
        <v>190</v>
      </c>
    </row>
    <row r="76" spans="1:11" s="54" customFormat="1" ht="55.8" thickBot="1" x14ac:dyDescent="0.35">
      <c r="A76" s="947"/>
      <c r="B76" s="928"/>
      <c r="C76" s="949"/>
      <c r="D76" s="105" t="s">
        <v>191</v>
      </c>
      <c r="E76" s="51" t="s">
        <v>192</v>
      </c>
      <c r="F76" s="105" t="s">
        <v>193</v>
      </c>
      <c r="G76" s="105" t="s">
        <v>194</v>
      </c>
      <c r="H76" s="105" t="s">
        <v>211</v>
      </c>
      <c r="I76" s="52" t="s">
        <v>196</v>
      </c>
      <c r="J76" s="940"/>
      <c r="K76" s="942"/>
    </row>
    <row r="77" spans="1:11" ht="20.25" customHeight="1" x14ac:dyDescent="0.25">
      <c r="A77" s="908"/>
      <c r="B77" s="911"/>
      <c r="C77" s="950"/>
      <c r="D77" s="915" t="s">
        <v>197</v>
      </c>
      <c r="E77" s="124" t="s">
        <v>198</v>
      </c>
      <c r="F77" s="68" t="s">
        <v>161</v>
      </c>
      <c r="G77" s="125">
        <f>IF(F77="Asignado",15,0)</f>
        <v>15</v>
      </c>
      <c r="H77" s="943" t="str">
        <f>IF(AND(G84&gt;0,G84&lt;=85),"Débil",IF(AND(G84&gt;85,G84&lt;=95),"Moderado",IF(G84&gt;96,"Fuerte"," ")))</f>
        <v>Fuerte</v>
      </c>
      <c r="I77" s="921" t="s">
        <v>183</v>
      </c>
      <c r="J77" s="918"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924" t="str">
        <f>IF(J77="Fuerte","NO",IF(J77=" "," ","SI"))</f>
        <v>NO</v>
      </c>
    </row>
    <row r="78" spans="1:11" ht="27.6" x14ac:dyDescent="0.25">
      <c r="A78" s="909"/>
      <c r="B78" s="912"/>
      <c r="C78" s="950"/>
      <c r="D78" s="915"/>
      <c r="E78" s="100" t="s">
        <v>199</v>
      </c>
      <c r="F78" s="65" t="s">
        <v>163</v>
      </c>
      <c r="G78" s="64">
        <f>IF(F78="Adecuado",15,0)</f>
        <v>15</v>
      </c>
      <c r="H78" s="943"/>
      <c r="I78" s="945"/>
      <c r="J78" s="936"/>
      <c r="K78" s="937"/>
    </row>
    <row r="79" spans="1:11" ht="27.6" x14ac:dyDescent="0.25">
      <c r="A79" s="909"/>
      <c r="B79" s="912"/>
      <c r="C79" s="950"/>
      <c r="D79" s="50" t="s">
        <v>200</v>
      </c>
      <c r="E79" s="100" t="s">
        <v>201</v>
      </c>
      <c r="F79" s="65" t="s">
        <v>166</v>
      </c>
      <c r="G79" s="64">
        <f>IF(F79="Oportuna",15,0)</f>
        <v>15</v>
      </c>
      <c r="H79" s="943"/>
      <c r="I79" s="945"/>
      <c r="J79" s="936"/>
      <c r="K79" s="937"/>
    </row>
    <row r="80" spans="1:11" ht="41.4" x14ac:dyDescent="0.25">
      <c r="A80" s="909"/>
      <c r="B80" s="912"/>
      <c r="C80" s="950"/>
      <c r="D80" s="50" t="s">
        <v>202</v>
      </c>
      <c r="E80" s="100" t="s">
        <v>203</v>
      </c>
      <c r="F80" s="211" t="s">
        <v>169</v>
      </c>
      <c r="G80" s="64">
        <f>IF(F80="Prevenir",15,IF(F80="Detectar",10,0))</f>
        <v>15</v>
      </c>
      <c r="H80" s="943"/>
      <c r="I80" s="945"/>
      <c r="J80" s="936"/>
      <c r="K80" s="937"/>
    </row>
    <row r="81" spans="1:78" ht="27.6" x14ac:dyDescent="0.25">
      <c r="A81" s="909"/>
      <c r="B81" s="912"/>
      <c r="C81" s="950"/>
      <c r="D81" s="50" t="s">
        <v>204</v>
      </c>
      <c r="E81" s="100" t="s">
        <v>205</v>
      </c>
      <c r="F81" s="65" t="s">
        <v>173</v>
      </c>
      <c r="G81" s="64">
        <f>IF(F81="Confiable",15,0)</f>
        <v>15</v>
      </c>
      <c r="H81" s="943"/>
      <c r="I81" s="945"/>
      <c r="J81" s="936"/>
      <c r="K81" s="937"/>
    </row>
    <row r="82" spans="1:78" ht="41.4" x14ac:dyDescent="0.25">
      <c r="A82" s="909"/>
      <c r="B82" s="912"/>
      <c r="C82" s="950"/>
      <c r="D82" s="50" t="s">
        <v>206</v>
      </c>
      <c r="E82" s="100" t="s">
        <v>207</v>
      </c>
      <c r="F82" s="211" t="s">
        <v>176</v>
      </c>
      <c r="G82" s="64">
        <f>IF(F82="Se investigan y se resuelven oportunamente",15,0)</f>
        <v>15</v>
      </c>
      <c r="H82" s="943"/>
      <c r="I82" s="945"/>
      <c r="J82" s="936"/>
      <c r="K82" s="937"/>
    </row>
    <row r="83" spans="1:78" ht="27.6" x14ac:dyDescent="0.25">
      <c r="A83" s="910"/>
      <c r="B83" s="913"/>
      <c r="C83" s="951"/>
      <c r="D83" s="45" t="s">
        <v>208</v>
      </c>
      <c r="E83" s="100" t="s">
        <v>209</v>
      </c>
      <c r="F83" s="65" t="s">
        <v>179</v>
      </c>
      <c r="G83" s="64">
        <f>IF(F83="Completa",10,IF(F83="Incompleta",5,0))</f>
        <v>10</v>
      </c>
      <c r="H83" s="944"/>
      <c r="I83" s="945"/>
      <c r="J83" s="936"/>
      <c r="K83" s="937"/>
    </row>
    <row r="84" spans="1:78" s="60" customFormat="1" ht="15" thickBot="1" x14ac:dyDescent="0.3">
      <c r="A84" s="120"/>
      <c r="B84" s="121"/>
      <c r="C84" s="56" t="s">
        <v>231</v>
      </c>
      <c r="D84" s="57"/>
      <c r="E84" s="129" t="s">
        <v>210</v>
      </c>
      <c r="F84" s="126"/>
      <c r="G84" s="126">
        <f>SUM(G77:G83)</f>
        <v>100</v>
      </c>
      <c r="H84" s="59"/>
      <c r="I84" s="117"/>
      <c r="J84" s="117"/>
      <c r="K84" s="1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946" t="s">
        <v>74</v>
      </c>
      <c r="B86" s="927" t="s">
        <v>212</v>
      </c>
      <c r="C86" s="948" t="s">
        <v>186</v>
      </c>
      <c r="D86" s="938" t="s">
        <v>187</v>
      </c>
      <c r="E86" s="938"/>
      <c r="F86" s="938"/>
      <c r="G86" s="938"/>
      <c r="H86" s="938"/>
      <c r="I86" s="104" t="s">
        <v>188</v>
      </c>
      <c r="J86" s="939" t="s">
        <v>189</v>
      </c>
      <c r="K86" s="941" t="s">
        <v>190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947"/>
      <c r="B87" s="928"/>
      <c r="C87" s="949"/>
      <c r="D87" s="105" t="s">
        <v>191</v>
      </c>
      <c r="E87" s="51" t="s">
        <v>192</v>
      </c>
      <c r="F87" s="105" t="s">
        <v>193</v>
      </c>
      <c r="G87" s="105" t="s">
        <v>194</v>
      </c>
      <c r="H87" s="105" t="s">
        <v>211</v>
      </c>
      <c r="I87" s="52" t="s">
        <v>196</v>
      </c>
      <c r="J87" s="940"/>
      <c r="K87" s="942"/>
    </row>
    <row r="88" spans="1:78" ht="20.25" customHeight="1" x14ac:dyDescent="0.25">
      <c r="A88" s="908" t="str">
        <f>DESCRIPCION!A16</f>
        <v>c</v>
      </c>
      <c r="B88" s="911">
        <f>DESCRIPCION!D17</f>
        <v>0</v>
      </c>
      <c r="C88" s="950" t="s">
        <v>232</v>
      </c>
      <c r="D88" s="915" t="s">
        <v>197</v>
      </c>
      <c r="E88" s="124" t="s">
        <v>198</v>
      </c>
      <c r="F88" s="68" t="s">
        <v>160</v>
      </c>
      <c r="G88" s="125">
        <f>IF(F88="Asignado",15,0)</f>
        <v>0</v>
      </c>
      <c r="H88" s="943" t="str">
        <f>IF(AND(G95&gt;0,G95&lt;=85),"Débil",IF(AND(G95&gt;85,G95&lt;=95),"Moderado",IF(G95&gt;96,"Fuerte"," ")))</f>
        <v xml:space="preserve"> </v>
      </c>
      <c r="I88" s="921" t="s">
        <v>160</v>
      </c>
      <c r="J88" s="918"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924" t="str">
        <f>IF(J88="Fuerte","NO",IF(J88=" "," ","SI"))</f>
        <v xml:space="preserve"> </v>
      </c>
    </row>
    <row r="89" spans="1:78" ht="27.6" x14ac:dyDescent="0.25">
      <c r="A89" s="909"/>
      <c r="B89" s="912"/>
      <c r="C89" s="950"/>
      <c r="D89" s="915"/>
      <c r="E89" s="100" t="s">
        <v>199</v>
      </c>
      <c r="F89" s="65" t="s">
        <v>160</v>
      </c>
      <c r="G89" s="64">
        <f>IF(F89="Adecuado",15,0)</f>
        <v>0</v>
      </c>
      <c r="H89" s="943"/>
      <c r="I89" s="945"/>
      <c r="J89" s="936"/>
      <c r="K89" s="937"/>
    </row>
    <row r="90" spans="1:78" ht="27.6" x14ac:dyDescent="0.25">
      <c r="A90" s="909"/>
      <c r="B90" s="912"/>
      <c r="C90" s="950"/>
      <c r="D90" s="50" t="s">
        <v>200</v>
      </c>
      <c r="E90" s="100" t="s">
        <v>201</v>
      </c>
      <c r="F90" s="65" t="s">
        <v>160</v>
      </c>
      <c r="G90" s="64">
        <f>IF(F90="Oportuna",15,0)</f>
        <v>0</v>
      </c>
      <c r="H90" s="943"/>
      <c r="I90" s="945"/>
      <c r="J90" s="936"/>
      <c r="K90" s="937"/>
    </row>
    <row r="91" spans="1:78" ht="41.4" x14ac:dyDescent="0.25">
      <c r="A91" s="909"/>
      <c r="B91" s="912"/>
      <c r="C91" s="950"/>
      <c r="D91" s="50" t="s">
        <v>202</v>
      </c>
      <c r="E91" s="100" t="s">
        <v>203</v>
      </c>
      <c r="F91" s="211" t="s">
        <v>160</v>
      </c>
      <c r="G91" s="64">
        <f>IF(F91="Prevenir",15,IF(F91="Detectar",10,0))</f>
        <v>0</v>
      </c>
      <c r="H91" s="943"/>
      <c r="I91" s="945"/>
      <c r="J91" s="936"/>
      <c r="K91" s="937"/>
    </row>
    <row r="92" spans="1:78" ht="27.6" x14ac:dyDescent="0.25">
      <c r="A92" s="909"/>
      <c r="B92" s="912"/>
      <c r="C92" s="950"/>
      <c r="D92" s="50" t="s">
        <v>204</v>
      </c>
      <c r="E92" s="100" t="s">
        <v>205</v>
      </c>
      <c r="F92" s="65" t="s">
        <v>160</v>
      </c>
      <c r="G92" s="64">
        <f>IF(F92="Confiable",15,0)</f>
        <v>0</v>
      </c>
      <c r="H92" s="943"/>
      <c r="I92" s="945"/>
      <c r="J92" s="936"/>
      <c r="K92" s="937"/>
    </row>
    <row r="93" spans="1:78" ht="41.4" x14ac:dyDescent="0.25">
      <c r="A93" s="909"/>
      <c r="B93" s="912"/>
      <c r="C93" s="950"/>
      <c r="D93" s="50" t="s">
        <v>206</v>
      </c>
      <c r="E93" s="100" t="s">
        <v>207</v>
      </c>
      <c r="F93" s="211" t="s">
        <v>160</v>
      </c>
      <c r="G93" s="64">
        <f>IF(F93="Se investigan y se resuelven oportunamente",15,0)</f>
        <v>0</v>
      </c>
      <c r="H93" s="943"/>
      <c r="I93" s="945"/>
      <c r="J93" s="936"/>
      <c r="K93" s="937"/>
    </row>
    <row r="94" spans="1:78" ht="27.6" x14ac:dyDescent="0.25">
      <c r="A94" s="910"/>
      <c r="B94" s="913"/>
      <c r="C94" s="951"/>
      <c r="D94" s="45" t="s">
        <v>208</v>
      </c>
      <c r="E94" s="100" t="s">
        <v>209</v>
      </c>
      <c r="F94" s="65" t="s">
        <v>160</v>
      </c>
      <c r="G94" s="64">
        <f>IF(F94="Completa",10,IF(F94="Incompleta",5,0))</f>
        <v>0</v>
      </c>
      <c r="H94" s="944"/>
      <c r="I94" s="945"/>
      <c r="J94" s="936"/>
      <c r="K94" s="937"/>
    </row>
    <row r="95" spans="1:78" ht="15" thickBot="1" x14ac:dyDescent="0.3">
      <c r="A95" s="120"/>
      <c r="B95" s="121"/>
      <c r="C95" s="56"/>
      <c r="D95" s="57"/>
      <c r="E95" s="58" t="s">
        <v>210</v>
      </c>
      <c r="F95" s="16"/>
      <c r="G95" s="16">
        <f>SUM(G88:G94)</f>
        <v>0</v>
      </c>
      <c r="H95" s="59"/>
      <c r="I95" s="117"/>
      <c r="J95" s="117"/>
      <c r="K95" s="118"/>
    </row>
    <row r="96" spans="1:78" ht="14.4" thickBot="1" x14ac:dyDescent="0.3">
      <c r="A96" s="55"/>
    </row>
    <row r="97" spans="1:78" s="54" customFormat="1" ht="30" customHeight="1" x14ac:dyDescent="0.3">
      <c r="A97" s="946" t="s">
        <v>74</v>
      </c>
      <c r="B97" s="927" t="s">
        <v>212</v>
      </c>
      <c r="C97" s="948" t="s">
        <v>186</v>
      </c>
      <c r="D97" s="938" t="s">
        <v>187</v>
      </c>
      <c r="E97" s="938"/>
      <c r="F97" s="938"/>
      <c r="G97" s="938"/>
      <c r="H97" s="938"/>
      <c r="I97" s="104" t="s">
        <v>188</v>
      </c>
      <c r="J97" s="939" t="s">
        <v>189</v>
      </c>
      <c r="K97" s="941" t="s">
        <v>190</v>
      </c>
    </row>
    <row r="98" spans="1:78" s="54" customFormat="1" ht="55.8" thickBot="1" x14ac:dyDescent="0.35">
      <c r="A98" s="947"/>
      <c r="B98" s="928"/>
      <c r="C98" s="949"/>
      <c r="D98" s="105" t="s">
        <v>191</v>
      </c>
      <c r="E98" s="51" t="s">
        <v>192</v>
      </c>
      <c r="F98" s="105" t="s">
        <v>193</v>
      </c>
      <c r="G98" s="105" t="s">
        <v>194</v>
      </c>
      <c r="H98" s="105" t="s">
        <v>211</v>
      </c>
      <c r="I98" s="52" t="s">
        <v>196</v>
      </c>
      <c r="J98" s="940"/>
      <c r="K98" s="942"/>
    </row>
    <row r="99" spans="1:78" ht="20.25" customHeight="1" x14ac:dyDescent="0.25">
      <c r="A99" s="908" t="str">
        <f>DESCRIPCION!A16</f>
        <v>c</v>
      </c>
      <c r="B99" s="911">
        <f>DESCRIPCION!D18</f>
        <v>0</v>
      </c>
      <c r="C99" s="950" t="s">
        <v>232</v>
      </c>
      <c r="D99" s="915" t="s">
        <v>197</v>
      </c>
      <c r="E99" s="124" t="s">
        <v>198</v>
      </c>
      <c r="F99" s="68" t="s">
        <v>160</v>
      </c>
      <c r="G99" s="125">
        <f>IF(F99="Asignado",15,0)</f>
        <v>0</v>
      </c>
      <c r="H99" s="943" t="str">
        <f>IF(AND(G106&gt;0,G106&lt;=85),"Débil",IF(AND(G106&gt;85,G106&lt;=95),"Moderado",IF(G106&gt;96,"Fuerte"," ")))</f>
        <v xml:space="preserve"> </v>
      </c>
      <c r="I99" s="921" t="s">
        <v>160</v>
      </c>
      <c r="J99" s="918"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924" t="str">
        <f>IF(J99="Fuerte","NO",IF(J99=" "," ","SI"))</f>
        <v xml:space="preserve"> </v>
      </c>
    </row>
    <row r="100" spans="1:78" ht="27.6" x14ac:dyDescent="0.25">
      <c r="A100" s="909"/>
      <c r="B100" s="912"/>
      <c r="C100" s="950"/>
      <c r="D100" s="915"/>
      <c r="E100" s="100" t="s">
        <v>199</v>
      </c>
      <c r="F100" s="65" t="s">
        <v>160</v>
      </c>
      <c r="G100" s="64">
        <f>IF(F100="Adecuado",15,0)</f>
        <v>0</v>
      </c>
      <c r="H100" s="943"/>
      <c r="I100" s="945"/>
      <c r="J100" s="936"/>
      <c r="K100" s="937"/>
    </row>
    <row r="101" spans="1:78" ht="42.75" customHeight="1" x14ac:dyDescent="0.25">
      <c r="A101" s="909"/>
      <c r="B101" s="912"/>
      <c r="C101" s="950"/>
      <c r="D101" s="50" t="s">
        <v>200</v>
      </c>
      <c r="E101" s="100" t="s">
        <v>201</v>
      </c>
      <c r="F101" s="65" t="s">
        <v>160</v>
      </c>
      <c r="G101" s="64">
        <f>IF(F101="Oportuna",15,0)</f>
        <v>0</v>
      </c>
      <c r="H101" s="943"/>
      <c r="I101" s="945"/>
      <c r="J101" s="936"/>
      <c r="K101" s="937"/>
    </row>
    <row r="102" spans="1:78" ht="41.4" x14ac:dyDescent="0.25">
      <c r="A102" s="909"/>
      <c r="B102" s="912"/>
      <c r="C102" s="950"/>
      <c r="D102" s="50" t="s">
        <v>202</v>
      </c>
      <c r="E102" s="100" t="s">
        <v>203</v>
      </c>
      <c r="F102" s="211" t="s">
        <v>160</v>
      </c>
      <c r="G102" s="64">
        <f>IF(F102="Prevenir",15,IF(F102="Detectar",10,0))</f>
        <v>0</v>
      </c>
      <c r="H102" s="943"/>
      <c r="I102" s="945"/>
      <c r="J102" s="936"/>
      <c r="K102" s="937"/>
    </row>
    <row r="103" spans="1:78" ht="27.6" x14ac:dyDescent="0.25">
      <c r="A103" s="909"/>
      <c r="B103" s="912"/>
      <c r="C103" s="950"/>
      <c r="D103" s="50" t="s">
        <v>204</v>
      </c>
      <c r="E103" s="100" t="s">
        <v>205</v>
      </c>
      <c r="F103" s="65" t="s">
        <v>160</v>
      </c>
      <c r="G103" s="64">
        <f>IF(F103="Confiable",15,0)</f>
        <v>0</v>
      </c>
      <c r="H103" s="943"/>
      <c r="I103" s="945"/>
      <c r="J103" s="936"/>
      <c r="K103" s="937"/>
    </row>
    <row r="104" spans="1:78" ht="41.4" x14ac:dyDescent="0.25">
      <c r="A104" s="909"/>
      <c r="B104" s="912"/>
      <c r="C104" s="950"/>
      <c r="D104" s="50" t="s">
        <v>206</v>
      </c>
      <c r="E104" s="100" t="s">
        <v>207</v>
      </c>
      <c r="F104" s="211" t="s">
        <v>160</v>
      </c>
      <c r="G104" s="64">
        <f>IF(F104="Se investigan y se resuelven oportunamente",15,0)</f>
        <v>0</v>
      </c>
      <c r="H104" s="943"/>
      <c r="I104" s="945"/>
      <c r="J104" s="936"/>
      <c r="K104" s="937"/>
    </row>
    <row r="105" spans="1:78" ht="27.6" x14ac:dyDescent="0.25">
      <c r="A105" s="910"/>
      <c r="B105" s="913"/>
      <c r="C105" s="951"/>
      <c r="D105" s="45" t="s">
        <v>208</v>
      </c>
      <c r="E105" s="100" t="s">
        <v>209</v>
      </c>
      <c r="F105" s="65" t="s">
        <v>160</v>
      </c>
      <c r="G105" s="64">
        <f>IF(F105="Completa",10,IF(F105="Incompleta",5,0))</f>
        <v>0</v>
      </c>
      <c r="H105" s="944"/>
      <c r="I105" s="945"/>
      <c r="J105" s="936"/>
      <c r="K105" s="937"/>
    </row>
    <row r="106" spans="1:78" s="60" customFormat="1" ht="15" thickBot="1" x14ac:dyDescent="0.3">
      <c r="A106" s="120"/>
      <c r="B106" s="121"/>
      <c r="C106" s="56"/>
      <c r="D106" s="57"/>
      <c r="E106" s="58" t="s">
        <v>210</v>
      </c>
      <c r="F106" s="16"/>
      <c r="G106" s="16">
        <f>SUM(G99:G105)</f>
        <v>0</v>
      </c>
      <c r="H106" s="59"/>
      <c r="I106" s="117"/>
      <c r="J106" s="117"/>
      <c r="K106" s="1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946" t="s">
        <v>74</v>
      </c>
      <c r="B108" s="927" t="s">
        <v>212</v>
      </c>
      <c r="C108" s="948" t="s">
        <v>186</v>
      </c>
      <c r="D108" s="938" t="s">
        <v>187</v>
      </c>
      <c r="E108" s="938"/>
      <c r="F108" s="938"/>
      <c r="G108" s="938"/>
      <c r="H108" s="938"/>
      <c r="I108" s="104" t="s">
        <v>188</v>
      </c>
      <c r="J108" s="939" t="s">
        <v>189</v>
      </c>
      <c r="K108" s="941" t="s">
        <v>190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947"/>
      <c r="B109" s="928"/>
      <c r="C109" s="949"/>
      <c r="D109" s="105" t="s">
        <v>191</v>
      </c>
      <c r="E109" s="51" t="s">
        <v>192</v>
      </c>
      <c r="F109" s="105" t="s">
        <v>193</v>
      </c>
      <c r="G109" s="105" t="s">
        <v>194</v>
      </c>
      <c r="H109" s="105" t="s">
        <v>211</v>
      </c>
      <c r="I109" s="52" t="s">
        <v>196</v>
      </c>
      <c r="J109" s="940"/>
      <c r="K109" s="942"/>
    </row>
    <row r="110" spans="1:78" ht="20.25" customHeight="1" x14ac:dyDescent="0.25">
      <c r="A110" s="908" t="str">
        <f>DESCRIPCION!A19</f>
        <v>d</v>
      </c>
      <c r="B110" s="911">
        <f>DESCRIPCION!D19</f>
        <v>0</v>
      </c>
      <c r="C110" s="909"/>
      <c r="D110" s="915" t="s">
        <v>197</v>
      </c>
      <c r="E110" s="124" t="s">
        <v>198</v>
      </c>
      <c r="F110" s="68" t="s">
        <v>160</v>
      </c>
      <c r="G110" s="125">
        <f>IF(F110="Asignado",15,0)</f>
        <v>0</v>
      </c>
      <c r="H110" s="943" t="str">
        <f>IF(AND(G117&gt;0,G117&lt;=85),"Débil",IF(AND(G117&gt;85,G117&lt;=95),"Moderado",IF(G117&gt;96,"Fuerte"," ")))</f>
        <v xml:space="preserve"> </v>
      </c>
      <c r="I110" s="921" t="s">
        <v>160</v>
      </c>
      <c r="J110" s="918"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924" t="str">
        <f>IF(J110="Fuerte","NO",IF(J110=" "," ","SI"))</f>
        <v xml:space="preserve"> </v>
      </c>
    </row>
    <row r="111" spans="1:78" ht="27.6" x14ac:dyDescent="0.25">
      <c r="A111" s="909"/>
      <c r="B111" s="912"/>
      <c r="C111" s="909"/>
      <c r="D111" s="915"/>
      <c r="E111" s="100" t="s">
        <v>199</v>
      </c>
      <c r="F111" s="65" t="s">
        <v>160</v>
      </c>
      <c r="G111" s="64">
        <f>IF(F111="Adecuado",15,0)</f>
        <v>0</v>
      </c>
      <c r="H111" s="943"/>
      <c r="I111" s="945"/>
      <c r="J111" s="936"/>
      <c r="K111" s="937"/>
    </row>
    <row r="112" spans="1:78" ht="42.75" customHeight="1" x14ac:dyDescent="0.25">
      <c r="A112" s="909"/>
      <c r="B112" s="912"/>
      <c r="C112" s="909"/>
      <c r="D112" s="50" t="s">
        <v>200</v>
      </c>
      <c r="E112" s="100" t="s">
        <v>201</v>
      </c>
      <c r="F112" s="65" t="s">
        <v>160</v>
      </c>
      <c r="G112" s="64">
        <f>IF(F112="Oportuna",15,0)</f>
        <v>0</v>
      </c>
      <c r="H112" s="943"/>
      <c r="I112" s="945"/>
      <c r="J112" s="936"/>
      <c r="K112" s="937"/>
    </row>
    <row r="113" spans="1:78" ht="41.4" x14ac:dyDescent="0.25">
      <c r="A113" s="909"/>
      <c r="B113" s="912"/>
      <c r="C113" s="909"/>
      <c r="D113" s="50" t="s">
        <v>202</v>
      </c>
      <c r="E113" s="100" t="s">
        <v>203</v>
      </c>
      <c r="F113" s="211" t="s">
        <v>160</v>
      </c>
      <c r="G113" s="64">
        <f>IF(F113="Prevenir",15,IF(F113="Detectar",10,0))</f>
        <v>0</v>
      </c>
      <c r="H113" s="943"/>
      <c r="I113" s="945"/>
      <c r="J113" s="936"/>
      <c r="K113" s="937"/>
    </row>
    <row r="114" spans="1:78" ht="27.6" x14ac:dyDescent="0.25">
      <c r="A114" s="909"/>
      <c r="B114" s="912"/>
      <c r="C114" s="909"/>
      <c r="D114" s="50" t="s">
        <v>204</v>
      </c>
      <c r="E114" s="100" t="s">
        <v>205</v>
      </c>
      <c r="F114" s="65" t="s">
        <v>160</v>
      </c>
      <c r="G114" s="64">
        <f>IF(F114="Confiable",15,0)</f>
        <v>0</v>
      </c>
      <c r="H114" s="943"/>
      <c r="I114" s="945"/>
      <c r="J114" s="936"/>
      <c r="K114" s="937"/>
    </row>
    <row r="115" spans="1:78" ht="41.4" x14ac:dyDescent="0.25">
      <c r="A115" s="909"/>
      <c r="B115" s="912"/>
      <c r="C115" s="909"/>
      <c r="D115" s="50" t="s">
        <v>206</v>
      </c>
      <c r="E115" s="100" t="s">
        <v>207</v>
      </c>
      <c r="F115" s="211" t="s">
        <v>160</v>
      </c>
      <c r="G115" s="64">
        <f>IF(F115="Se investigan y se resuelven oportunamente",15,0)</f>
        <v>0</v>
      </c>
      <c r="H115" s="943"/>
      <c r="I115" s="945"/>
      <c r="J115" s="936"/>
      <c r="K115" s="937"/>
    </row>
    <row r="116" spans="1:78" ht="27.6" x14ac:dyDescent="0.25">
      <c r="A116" s="910"/>
      <c r="B116" s="913"/>
      <c r="C116" s="910"/>
      <c r="D116" s="45" t="s">
        <v>208</v>
      </c>
      <c r="E116" s="100" t="s">
        <v>209</v>
      </c>
      <c r="F116" s="65" t="s">
        <v>160</v>
      </c>
      <c r="G116" s="64">
        <f>IF(F116="Completa",10,IF(F116="Incompleta",5,0))</f>
        <v>0</v>
      </c>
      <c r="H116" s="944"/>
      <c r="I116" s="992"/>
      <c r="J116" s="990"/>
      <c r="K116" s="991"/>
    </row>
    <row r="117" spans="1:78" ht="15" thickBot="1" x14ac:dyDescent="0.3">
      <c r="A117" s="120"/>
      <c r="B117" s="121"/>
      <c r="C117" s="56"/>
      <c r="D117" s="57"/>
      <c r="E117" s="58" t="s">
        <v>210</v>
      </c>
      <c r="F117" s="16"/>
      <c r="G117" s="16">
        <f>SUM(G110:G116)</f>
        <v>0</v>
      </c>
      <c r="H117" s="130"/>
      <c r="I117" s="131"/>
      <c r="J117" s="131"/>
      <c r="K117" s="132"/>
    </row>
    <row r="118" spans="1:78" ht="14.4" thickBot="1" x14ac:dyDescent="0.3">
      <c r="A118" s="55"/>
    </row>
    <row r="119" spans="1:78" s="54" customFormat="1" ht="30" customHeight="1" x14ac:dyDescent="0.3">
      <c r="A119" s="925" t="s">
        <v>74</v>
      </c>
      <c r="B119" s="927" t="s">
        <v>212</v>
      </c>
      <c r="C119" s="929" t="s">
        <v>186</v>
      </c>
      <c r="D119" s="931" t="s">
        <v>187</v>
      </c>
      <c r="E119" s="932"/>
      <c r="F119" s="932"/>
      <c r="G119" s="932"/>
      <c r="H119" s="933"/>
      <c r="I119" s="104" t="s">
        <v>188</v>
      </c>
      <c r="J119" s="934" t="s">
        <v>189</v>
      </c>
      <c r="K119" s="906" t="s">
        <v>190</v>
      </c>
    </row>
    <row r="120" spans="1:78" s="54" customFormat="1" ht="55.8" thickBot="1" x14ac:dyDescent="0.35">
      <c r="A120" s="926"/>
      <c r="B120" s="928"/>
      <c r="C120" s="930"/>
      <c r="D120" s="105" t="s">
        <v>191</v>
      </c>
      <c r="E120" s="51" t="s">
        <v>192</v>
      </c>
      <c r="F120" s="105" t="s">
        <v>193</v>
      </c>
      <c r="G120" s="105" t="s">
        <v>194</v>
      </c>
      <c r="H120" s="105" t="s">
        <v>211</v>
      </c>
      <c r="I120" s="52" t="s">
        <v>196</v>
      </c>
      <c r="J120" s="935"/>
      <c r="K120" s="907"/>
    </row>
    <row r="121" spans="1:78" ht="20.25" customHeight="1" x14ac:dyDescent="0.25">
      <c r="A121" s="908" t="str">
        <f>DESCRIPCION!A19</f>
        <v>d</v>
      </c>
      <c r="B121" s="911">
        <f>DESCRIPCION!D20</f>
        <v>0</v>
      </c>
      <c r="C121" s="908"/>
      <c r="D121" s="914" t="s">
        <v>197</v>
      </c>
      <c r="E121" s="124" t="s">
        <v>198</v>
      </c>
      <c r="F121" s="68" t="s">
        <v>160</v>
      </c>
      <c r="G121" s="125">
        <f>IF(F121="Asignado",15,0)</f>
        <v>0</v>
      </c>
      <c r="H121" s="916" t="str">
        <f>IF(AND(G128&gt;0,G128&lt;=85),"Débil",IF(AND(G128&gt;85,G128&lt;=95),"Moderado",IF(G128&gt;96,"Fuerte"," ")))</f>
        <v xml:space="preserve"> </v>
      </c>
      <c r="I121" s="919" t="s">
        <v>160</v>
      </c>
      <c r="J121" s="916"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22" t="str">
        <f>IF(J121="Fuerte","NO",IF(J121=" "," ","SI"))</f>
        <v xml:space="preserve"> </v>
      </c>
    </row>
    <row r="122" spans="1:78" ht="27.6" x14ac:dyDescent="0.25">
      <c r="A122" s="909"/>
      <c r="B122" s="912"/>
      <c r="C122" s="909"/>
      <c r="D122" s="915"/>
      <c r="E122" s="100" t="s">
        <v>199</v>
      </c>
      <c r="F122" s="65" t="s">
        <v>160</v>
      </c>
      <c r="G122" s="64">
        <f>IF(F122="Adecuado",15,0)</f>
        <v>0</v>
      </c>
      <c r="H122" s="917"/>
      <c r="I122" s="920"/>
      <c r="J122" s="917"/>
      <c r="K122" s="923"/>
    </row>
    <row r="123" spans="1:78" ht="27.6" x14ac:dyDescent="0.25">
      <c r="A123" s="909"/>
      <c r="B123" s="912"/>
      <c r="C123" s="909"/>
      <c r="D123" s="50" t="s">
        <v>200</v>
      </c>
      <c r="E123" s="100" t="s">
        <v>201</v>
      </c>
      <c r="F123" s="65" t="s">
        <v>160</v>
      </c>
      <c r="G123" s="64">
        <f>IF(F123="Oportuna",15,0)</f>
        <v>0</v>
      </c>
      <c r="H123" s="917"/>
      <c r="I123" s="920"/>
      <c r="J123" s="917"/>
      <c r="K123" s="923"/>
    </row>
    <row r="124" spans="1:78" ht="41.4" x14ac:dyDescent="0.25">
      <c r="A124" s="909"/>
      <c r="B124" s="912"/>
      <c r="C124" s="909"/>
      <c r="D124" s="50" t="s">
        <v>202</v>
      </c>
      <c r="E124" s="100" t="s">
        <v>203</v>
      </c>
      <c r="F124" s="211" t="s">
        <v>160</v>
      </c>
      <c r="G124" s="64">
        <f>IF(F124="Prevenir",15,IF(F124="Detectar",10,0))</f>
        <v>0</v>
      </c>
      <c r="H124" s="917"/>
      <c r="I124" s="920"/>
      <c r="J124" s="917"/>
      <c r="K124" s="923"/>
    </row>
    <row r="125" spans="1:78" ht="27.6" x14ac:dyDescent="0.25">
      <c r="A125" s="909"/>
      <c r="B125" s="912"/>
      <c r="C125" s="909"/>
      <c r="D125" s="50" t="s">
        <v>204</v>
      </c>
      <c r="E125" s="100" t="s">
        <v>205</v>
      </c>
      <c r="F125" s="65" t="s">
        <v>160</v>
      </c>
      <c r="G125" s="64">
        <f>IF(F125="Confiable",15,0)</f>
        <v>0</v>
      </c>
      <c r="H125" s="917"/>
      <c r="I125" s="920"/>
      <c r="J125" s="917"/>
      <c r="K125" s="923"/>
    </row>
    <row r="126" spans="1:78" ht="41.4" x14ac:dyDescent="0.25">
      <c r="A126" s="909"/>
      <c r="B126" s="912"/>
      <c r="C126" s="909"/>
      <c r="D126" s="50" t="s">
        <v>206</v>
      </c>
      <c r="E126" s="100" t="s">
        <v>207</v>
      </c>
      <c r="F126" s="211" t="s">
        <v>160</v>
      </c>
      <c r="G126" s="64">
        <f>IF(F126="Se investigan y se resuelven oportunamente",15,0)</f>
        <v>0</v>
      </c>
      <c r="H126" s="917"/>
      <c r="I126" s="920"/>
      <c r="J126" s="917"/>
      <c r="K126" s="923"/>
    </row>
    <row r="127" spans="1:78" ht="27.6" x14ac:dyDescent="0.25">
      <c r="A127" s="910"/>
      <c r="B127" s="913"/>
      <c r="C127" s="910"/>
      <c r="D127" s="45" t="s">
        <v>208</v>
      </c>
      <c r="E127" s="100" t="s">
        <v>209</v>
      </c>
      <c r="F127" s="65" t="s">
        <v>160</v>
      </c>
      <c r="G127" s="64">
        <f>IF(F127="Completa",10,IF(F127="Incompleta",5,0))</f>
        <v>0</v>
      </c>
      <c r="H127" s="918"/>
      <c r="I127" s="921"/>
      <c r="J127" s="918"/>
      <c r="K127" s="924"/>
    </row>
    <row r="128" spans="1:78" s="60" customFormat="1" ht="15" thickBot="1" x14ac:dyDescent="0.3">
      <c r="A128" s="120"/>
      <c r="B128" s="121"/>
      <c r="C128" s="56"/>
      <c r="D128" s="57"/>
      <c r="E128" s="58" t="s">
        <v>210</v>
      </c>
      <c r="F128" s="16"/>
      <c r="G128" s="16">
        <f>SUM(G121:G127)</f>
        <v>0</v>
      </c>
      <c r="H128" s="130"/>
      <c r="I128" s="131"/>
      <c r="J128" s="131"/>
      <c r="K128" s="13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925" t="s">
        <v>74</v>
      </c>
      <c r="B130" s="927" t="s">
        <v>212</v>
      </c>
      <c r="C130" s="929" t="s">
        <v>186</v>
      </c>
      <c r="D130" s="931" t="s">
        <v>187</v>
      </c>
      <c r="E130" s="932"/>
      <c r="F130" s="932"/>
      <c r="G130" s="932"/>
      <c r="H130" s="933"/>
      <c r="I130" s="104" t="s">
        <v>188</v>
      </c>
      <c r="J130" s="934" t="s">
        <v>189</v>
      </c>
      <c r="K130" s="906" t="s">
        <v>190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926"/>
      <c r="B131" s="928"/>
      <c r="C131" s="930"/>
      <c r="D131" s="105" t="s">
        <v>191</v>
      </c>
      <c r="E131" s="51" t="s">
        <v>192</v>
      </c>
      <c r="F131" s="105" t="s">
        <v>193</v>
      </c>
      <c r="G131" s="105" t="s">
        <v>194</v>
      </c>
      <c r="H131" s="105" t="s">
        <v>211</v>
      </c>
      <c r="I131" s="52" t="s">
        <v>196</v>
      </c>
      <c r="J131" s="935"/>
      <c r="K131" s="907"/>
    </row>
    <row r="132" spans="1:78" ht="20.25" customHeight="1" x14ac:dyDescent="0.25">
      <c r="A132" s="908" t="str">
        <f>DESCRIPCION!A19</f>
        <v>d</v>
      </c>
      <c r="B132" s="911">
        <f>DESCRIPCION!D21</f>
        <v>0</v>
      </c>
      <c r="C132" s="908"/>
      <c r="D132" s="914" t="s">
        <v>197</v>
      </c>
      <c r="E132" s="124" t="s">
        <v>198</v>
      </c>
      <c r="F132" s="68" t="s">
        <v>160</v>
      </c>
      <c r="G132" s="125">
        <f>IF(F132="Asignado",15,0)</f>
        <v>0</v>
      </c>
      <c r="H132" s="916" t="str">
        <f>IF(AND(G139&gt;0,G139&lt;=85),"Débil",IF(AND(G139&gt;85,G139&lt;=95),"Moderado",IF(G139&gt;96,"Fuerte"," ")))</f>
        <v xml:space="preserve"> </v>
      </c>
      <c r="I132" s="919" t="s">
        <v>160</v>
      </c>
      <c r="J132" s="916"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22" t="str">
        <f>IF(J132="Fuerte","NO",IF(J132=" "," ","SI"))</f>
        <v xml:space="preserve"> </v>
      </c>
    </row>
    <row r="133" spans="1:78" ht="27.6" x14ac:dyDescent="0.25">
      <c r="A133" s="909"/>
      <c r="B133" s="912"/>
      <c r="C133" s="909"/>
      <c r="D133" s="915"/>
      <c r="E133" s="100" t="s">
        <v>199</v>
      </c>
      <c r="F133" s="65" t="s">
        <v>160</v>
      </c>
      <c r="G133" s="64">
        <f>IF(F133="Adecuado",15,0)</f>
        <v>0</v>
      </c>
      <c r="H133" s="917"/>
      <c r="I133" s="920"/>
      <c r="J133" s="917"/>
      <c r="K133" s="923"/>
    </row>
    <row r="134" spans="1:78" ht="27.6" x14ac:dyDescent="0.25">
      <c r="A134" s="909"/>
      <c r="B134" s="912"/>
      <c r="C134" s="909"/>
      <c r="D134" s="50" t="s">
        <v>200</v>
      </c>
      <c r="E134" s="100" t="s">
        <v>201</v>
      </c>
      <c r="F134" s="65" t="s">
        <v>160</v>
      </c>
      <c r="G134" s="64">
        <f>IF(F134="Oportuna",15,0)</f>
        <v>0</v>
      </c>
      <c r="H134" s="917"/>
      <c r="I134" s="920"/>
      <c r="J134" s="917"/>
      <c r="K134" s="923"/>
    </row>
    <row r="135" spans="1:78" ht="41.4" x14ac:dyDescent="0.25">
      <c r="A135" s="909"/>
      <c r="B135" s="912"/>
      <c r="C135" s="909"/>
      <c r="D135" s="50" t="s">
        <v>202</v>
      </c>
      <c r="E135" s="100" t="s">
        <v>203</v>
      </c>
      <c r="F135" s="211" t="s">
        <v>160</v>
      </c>
      <c r="G135" s="64">
        <f>IF(F135="Prevenir",15,IF(F135="Detectar",10,0))</f>
        <v>0</v>
      </c>
      <c r="H135" s="917"/>
      <c r="I135" s="920"/>
      <c r="J135" s="917"/>
      <c r="K135" s="923"/>
    </row>
    <row r="136" spans="1:78" ht="27.6" x14ac:dyDescent="0.25">
      <c r="A136" s="909"/>
      <c r="B136" s="912"/>
      <c r="C136" s="909"/>
      <c r="D136" s="50" t="s">
        <v>204</v>
      </c>
      <c r="E136" s="100" t="s">
        <v>205</v>
      </c>
      <c r="F136" s="65" t="s">
        <v>160</v>
      </c>
      <c r="G136" s="64">
        <f>IF(F136="Confiable",15,0)</f>
        <v>0</v>
      </c>
      <c r="H136" s="917"/>
      <c r="I136" s="920"/>
      <c r="J136" s="917"/>
      <c r="K136" s="923"/>
    </row>
    <row r="137" spans="1:78" ht="41.4" x14ac:dyDescent="0.25">
      <c r="A137" s="909"/>
      <c r="B137" s="912"/>
      <c r="C137" s="909"/>
      <c r="D137" s="50" t="s">
        <v>206</v>
      </c>
      <c r="E137" s="100" t="s">
        <v>207</v>
      </c>
      <c r="F137" s="211" t="s">
        <v>160</v>
      </c>
      <c r="G137" s="64">
        <f>IF(F137="Se investigan y se resuelven oportunamente",15,0)</f>
        <v>0</v>
      </c>
      <c r="H137" s="917"/>
      <c r="I137" s="920"/>
      <c r="J137" s="917"/>
      <c r="K137" s="923"/>
    </row>
    <row r="138" spans="1:78" ht="27.6" x14ac:dyDescent="0.25">
      <c r="A138" s="910"/>
      <c r="B138" s="913"/>
      <c r="C138" s="910"/>
      <c r="D138" s="45" t="s">
        <v>208</v>
      </c>
      <c r="E138" s="100" t="s">
        <v>209</v>
      </c>
      <c r="F138" s="65" t="s">
        <v>160</v>
      </c>
      <c r="G138" s="64">
        <f>IF(F138="Completa",10,IF(F138="Incompleta",5,0))</f>
        <v>0</v>
      </c>
      <c r="H138" s="918"/>
      <c r="I138" s="921"/>
      <c r="J138" s="918"/>
      <c r="K138" s="924"/>
    </row>
    <row r="139" spans="1:78" ht="15" thickBot="1" x14ac:dyDescent="0.3">
      <c r="A139" s="120"/>
      <c r="B139" s="121"/>
      <c r="C139" s="56"/>
      <c r="D139" s="57"/>
      <c r="E139" s="58" t="s">
        <v>210</v>
      </c>
      <c r="F139" s="16"/>
      <c r="G139" s="16">
        <f>SUM(G132:G138)</f>
        <v>0</v>
      </c>
      <c r="H139" s="130"/>
      <c r="I139" s="131"/>
      <c r="J139" s="131"/>
      <c r="K139" s="132"/>
    </row>
    <row r="140" spans="1:78" ht="14.4" thickBot="1" x14ac:dyDescent="0.3">
      <c r="A140" s="55"/>
    </row>
    <row r="141" spans="1:78" s="54" customFormat="1" ht="30" customHeight="1" x14ac:dyDescent="0.3">
      <c r="A141" s="925" t="s">
        <v>74</v>
      </c>
      <c r="B141" s="927" t="s">
        <v>212</v>
      </c>
      <c r="C141" s="929" t="s">
        <v>186</v>
      </c>
      <c r="D141" s="931" t="s">
        <v>187</v>
      </c>
      <c r="E141" s="932"/>
      <c r="F141" s="932"/>
      <c r="G141" s="932"/>
      <c r="H141" s="933"/>
      <c r="I141" s="104" t="s">
        <v>188</v>
      </c>
      <c r="J141" s="934" t="s">
        <v>189</v>
      </c>
      <c r="K141" s="906" t="s">
        <v>190</v>
      </c>
    </row>
    <row r="142" spans="1:78" s="54" customFormat="1" ht="55.8" thickBot="1" x14ac:dyDescent="0.35">
      <c r="A142" s="926"/>
      <c r="B142" s="928"/>
      <c r="C142" s="930"/>
      <c r="D142" s="105" t="s">
        <v>191</v>
      </c>
      <c r="E142" s="51" t="s">
        <v>192</v>
      </c>
      <c r="F142" s="105" t="s">
        <v>193</v>
      </c>
      <c r="G142" s="105" t="s">
        <v>194</v>
      </c>
      <c r="H142" s="105" t="s">
        <v>211</v>
      </c>
      <c r="I142" s="52" t="s">
        <v>196</v>
      </c>
      <c r="J142" s="935"/>
      <c r="K142" s="907"/>
    </row>
    <row r="143" spans="1:78" ht="20.25" customHeight="1" x14ac:dyDescent="0.25">
      <c r="A143" s="908" t="str">
        <f>DESCRIPCION!A22</f>
        <v>e</v>
      </c>
      <c r="B143" s="911">
        <f>DESCRIPCION!D22</f>
        <v>0</v>
      </c>
      <c r="C143" s="908"/>
      <c r="D143" s="914" t="s">
        <v>197</v>
      </c>
      <c r="E143" s="124" t="s">
        <v>198</v>
      </c>
      <c r="F143" s="68" t="s">
        <v>160</v>
      </c>
      <c r="G143" s="125">
        <f>IF(F143="Asignado",15,0)</f>
        <v>0</v>
      </c>
      <c r="H143" s="916" t="str">
        <f>IF(AND(G150&gt;0,G150&lt;=85),"Débil",IF(AND(G150&gt;85,G150&lt;=95),"Moderado",IF(G150&gt;96,"Fuerte"," ")))</f>
        <v xml:space="preserve"> </v>
      </c>
      <c r="I143" s="919" t="s">
        <v>160</v>
      </c>
      <c r="J143" s="916"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22" t="str">
        <f>IF(J143="Fuerte","NO",IF(J143=" "," ","SI"))</f>
        <v xml:space="preserve"> </v>
      </c>
    </row>
    <row r="144" spans="1:78" ht="27.6" x14ac:dyDescent="0.25">
      <c r="A144" s="909"/>
      <c r="B144" s="912"/>
      <c r="C144" s="909"/>
      <c r="D144" s="915"/>
      <c r="E144" s="100" t="s">
        <v>199</v>
      </c>
      <c r="F144" s="65" t="s">
        <v>160</v>
      </c>
      <c r="G144" s="64">
        <f>IF(F144="Adecuado",15,0)</f>
        <v>0</v>
      </c>
      <c r="H144" s="917"/>
      <c r="I144" s="920"/>
      <c r="J144" s="917"/>
      <c r="K144" s="923"/>
    </row>
    <row r="145" spans="1:98" ht="27.6" x14ac:dyDescent="0.25">
      <c r="A145" s="909"/>
      <c r="B145" s="912"/>
      <c r="C145" s="909"/>
      <c r="D145" s="50" t="s">
        <v>200</v>
      </c>
      <c r="E145" s="100" t="s">
        <v>201</v>
      </c>
      <c r="F145" s="65" t="s">
        <v>160</v>
      </c>
      <c r="G145" s="64">
        <f>IF(F145="Oportuna",15,0)</f>
        <v>0</v>
      </c>
      <c r="H145" s="917"/>
      <c r="I145" s="920"/>
      <c r="J145" s="917"/>
      <c r="K145" s="923"/>
    </row>
    <row r="146" spans="1:98" ht="41.4" x14ac:dyDescent="0.25">
      <c r="A146" s="909"/>
      <c r="B146" s="912"/>
      <c r="C146" s="909"/>
      <c r="D146" s="50" t="s">
        <v>202</v>
      </c>
      <c r="E146" s="100" t="s">
        <v>203</v>
      </c>
      <c r="F146" s="211" t="s">
        <v>160</v>
      </c>
      <c r="G146" s="64">
        <f>IF(F146="Prevenir",15,IF(F146="Detectar",10,0))</f>
        <v>0</v>
      </c>
      <c r="H146" s="917"/>
      <c r="I146" s="920"/>
      <c r="J146" s="917"/>
      <c r="K146" s="923"/>
    </row>
    <row r="147" spans="1:98" ht="27.6" x14ac:dyDescent="0.25">
      <c r="A147" s="909"/>
      <c r="B147" s="912"/>
      <c r="C147" s="909"/>
      <c r="D147" s="50" t="s">
        <v>204</v>
      </c>
      <c r="E147" s="100" t="s">
        <v>205</v>
      </c>
      <c r="F147" s="65" t="s">
        <v>160</v>
      </c>
      <c r="G147" s="64">
        <f>IF(F147="Confiable",15,0)</f>
        <v>0</v>
      </c>
      <c r="H147" s="917"/>
      <c r="I147" s="920"/>
      <c r="J147" s="917"/>
      <c r="K147" s="923"/>
    </row>
    <row r="148" spans="1:98" ht="41.4" x14ac:dyDescent="0.25">
      <c r="A148" s="909"/>
      <c r="B148" s="912"/>
      <c r="C148" s="909"/>
      <c r="D148" s="50" t="s">
        <v>206</v>
      </c>
      <c r="E148" s="100" t="s">
        <v>207</v>
      </c>
      <c r="F148" s="211" t="s">
        <v>160</v>
      </c>
      <c r="G148" s="64">
        <f>IF(F148="Se investigan y se resuelven oportunamente",15,0)</f>
        <v>0</v>
      </c>
      <c r="H148" s="917"/>
      <c r="I148" s="920"/>
      <c r="J148" s="917"/>
      <c r="K148" s="923"/>
    </row>
    <row r="149" spans="1:98" ht="27.6" x14ac:dyDescent="0.25">
      <c r="A149" s="910"/>
      <c r="B149" s="913"/>
      <c r="C149" s="910"/>
      <c r="D149" s="45" t="s">
        <v>208</v>
      </c>
      <c r="E149" s="100" t="s">
        <v>209</v>
      </c>
      <c r="F149" s="65" t="s">
        <v>160</v>
      </c>
      <c r="G149" s="64">
        <f>IF(F149="Completa",10,IF(F149="Incompleta",5,0))</f>
        <v>0</v>
      </c>
      <c r="H149" s="918"/>
      <c r="I149" s="921"/>
      <c r="J149" s="918"/>
      <c r="K149" s="924"/>
    </row>
    <row r="150" spans="1:98" s="60" customFormat="1" ht="15" thickBot="1" x14ac:dyDescent="0.3">
      <c r="A150" s="120"/>
      <c r="B150" s="121"/>
      <c r="C150" s="56"/>
      <c r="D150" s="57"/>
      <c r="E150" s="58" t="s">
        <v>210</v>
      </c>
      <c r="F150" s="16"/>
      <c r="G150" s="16">
        <f>SUM(G143:G149)</f>
        <v>0</v>
      </c>
      <c r="H150" s="130"/>
      <c r="I150" s="131"/>
      <c r="J150" s="131"/>
      <c r="K150" s="13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925" t="s">
        <v>74</v>
      </c>
      <c r="B152" s="927" t="s">
        <v>212</v>
      </c>
      <c r="C152" s="929" t="s">
        <v>186</v>
      </c>
      <c r="D152" s="931" t="s">
        <v>187</v>
      </c>
      <c r="E152" s="932"/>
      <c r="F152" s="932"/>
      <c r="G152" s="932"/>
      <c r="H152" s="933"/>
      <c r="I152" s="104" t="s">
        <v>188</v>
      </c>
      <c r="J152" s="934" t="s">
        <v>189</v>
      </c>
      <c r="K152" s="906" t="s">
        <v>190</v>
      </c>
    </row>
    <row r="153" spans="1:98" ht="55.8" thickBot="1" x14ac:dyDescent="0.3">
      <c r="A153" s="926"/>
      <c r="B153" s="928"/>
      <c r="C153" s="930"/>
      <c r="D153" s="105" t="s">
        <v>191</v>
      </c>
      <c r="E153" s="51" t="s">
        <v>192</v>
      </c>
      <c r="F153" s="105" t="s">
        <v>193</v>
      </c>
      <c r="G153" s="105" t="s">
        <v>194</v>
      </c>
      <c r="H153" s="105" t="s">
        <v>211</v>
      </c>
      <c r="I153" s="52" t="s">
        <v>196</v>
      </c>
      <c r="J153" s="935"/>
      <c r="K153" s="907"/>
    </row>
    <row r="154" spans="1:98" x14ac:dyDescent="0.25">
      <c r="A154" s="908" t="str">
        <f>DESCRIPCION!A22</f>
        <v>e</v>
      </c>
      <c r="B154" s="911">
        <f>DESCRIPCION!D23</f>
        <v>0</v>
      </c>
      <c r="C154" s="908"/>
      <c r="D154" s="914" t="s">
        <v>197</v>
      </c>
      <c r="E154" s="124" t="s">
        <v>198</v>
      </c>
      <c r="F154" s="68" t="s">
        <v>160</v>
      </c>
      <c r="G154" s="125">
        <f>IF(F154="Asignado",15,0)</f>
        <v>0</v>
      </c>
      <c r="H154" s="916" t="str">
        <f>IF(AND(G161&gt;0,G161&lt;=85),"Débil",IF(AND(G161&gt;85,G161&lt;=95),"Moderado",IF(G161&gt;96,"Fuerte"," ")))</f>
        <v xml:space="preserve"> </v>
      </c>
      <c r="I154" s="919" t="s">
        <v>160</v>
      </c>
      <c r="J154" s="916"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22" t="str">
        <f>IF(J154="Fuerte","NO",IF(J154=" "," ","SI"))</f>
        <v xml:space="preserve"> </v>
      </c>
    </row>
    <row r="155" spans="1:98" ht="27.6" x14ac:dyDescent="0.25">
      <c r="A155" s="909"/>
      <c r="B155" s="912"/>
      <c r="C155" s="909"/>
      <c r="D155" s="915"/>
      <c r="E155" s="100" t="s">
        <v>199</v>
      </c>
      <c r="F155" s="65" t="s">
        <v>160</v>
      </c>
      <c r="G155" s="64">
        <f>IF(F155="Adecuado",15,0)</f>
        <v>0</v>
      </c>
      <c r="H155" s="917"/>
      <c r="I155" s="920"/>
      <c r="J155" s="917"/>
      <c r="K155" s="923"/>
    </row>
    <row r="156" spans="1:98" ht="27.6" x14ac:dyDescent="0.25">
      <c r="A156" s="909"/>
      <c r="B156" s="912"/>
      <c r="C156" s="909"/>
      <c r="D156" s="50" t="s">
        <v>200</v>
      </c>
      <c r="E156" s="100" t="s">
        <v>201</v>
      </c>
      <c r="F156" s="65" t="s">
        <v>160</v>
      </c>
      <c r="G156" s="64">
        <f>IF(F156="Oportuna",15,0)</f>
        <v>0</v>
      </c>
      <c r="H156" s="917"/>
      <c r="I156" s="920"/>
      <c r="J156" s="917"/>
      <c r="K156" s="923"/>
    </row>
    <row r="157" spans="1:98" ht="41.4" x14ac:dyDescent="0.25">
      <c r="A157" s="909"/>
      <c r="B157" s="912"/>
      <c r="C157" s="909"/>
      <c r="D157" s="50" t="s">
        <v>202</v>
      </c>
      <c r="E157" s="100" t="s">
        <v>203</v>
      </c>
      <c r="F157" s="211" t="s">
        <v>160</v>
      </c>
      <c r="G157" s="64">
        <f>IF(F157="Prevenir",15,IF(F157="Detectar",10,0))</f>
        <v>0</v>
      </c>
      <c r="H157" s="917"/>
      <c r="I157" s="920"/>
      <c r="J157" s="917"/>
      <c r="K157" s="923"/>
    </row>
    <row r="158" spans="1:98" ht="27.6" x14ac:dyDescent="0.25">
      <c r="A158" s="909"/>
      <c r="B158" s="912"/>
      <c r="C158" s="909"/>
      <c r="D158" s="50" t="s">
        <v>204</v>
      </c>
      <c r="E158" s="100" t="s">
        <v>205</v>
      </c>
      <c r="F158" s="65" t="s">
        <v>160</v>
      </c>
      <c r="G158" s="64">
        <f>IF(F158="Confiable",15,0)</f>
        <v>0</v>
      </c>
      <c r="H158" s="917"/>
      <c r="I158" s="920"/>
      <c r="J158" s="917"/>
      <c r="K158" s="923"/>
    </row>
    <row r="159" spans="1:98" ht="41.4" x14ac:dyDescent="0.25">
      <c r="A159" s="909"/>
      <c r="B159" s="912"/>
      <c r="C159" s="909"/>
      <c r="D159" s="50" t="s">
        <v>206</v>
      </c>
      <c r="E159" s="100" t="s">
        <v>207</v>
      </c>
      <c r="F159" s="211" t="s">
        <v>160</v>
      </c>
      <c r="G159" s="64">
        <f>IF(F159="Se investigan y se resuelven oportunamente",15,0)</f>
        <v>0</v>
      </c>
      <c r="H159" s="917"/>
      <c r="I159" s="920"/>
      <c r="J159" s="917"/>
      <c r="K159" s="923"/>
    </row>
    <row r="160" spans="1:98" ht="27.6" x14ac:dyDescent="0.25">
      <c r="A160" s="910"/>
      <c r="B160" s="913"/>
      <c r="C160" s="910"/>
      <c r="D160" s="45" t="s">
        <v>208</v>
      </c>
      <c r="E160" s="100" t="s">
        <v>209</v>
      </c>
      <c r="F160" s="65" t="s">
        <v>160</v>
      </c>
      <c r="G160" s="64">
        <f>IF(F160="Completa",10,IF(F160="Incompleta",5,0))</f>
        <v>0</v>
      </c>
      <c r="H160" s="918"/>
      <c r="I160" s="921"/>
      <c r="J160" s="918"/>
      <c r="K160" s="924"/>
    </row>
    <row r="161" spans="1:11" ht="15" thickBot="1" x14ac:dyDescent="0.3">
      <c r="A161" s="120"/>
      <c r="B161" s="121"/>
      <c r="C161" s="56"/>
      <c r="D161" s="57"/>
      <c r="E161" s="58" t="s">
        <v>210</v>
      </c>
      <c r="F161" s="16"/>
      <c r="G161" s="16">
        <f>SUM(G154:G160)</f>
        <v>0</v>
      </c>
      <c r="H161" s="130"/>
      <c r="I161" s="131"/>
      <c r="J161" s="131"/>
      <c r="K161" s="132"/>
    </row>
    <row r="162" spans="1:11" ht="14.4" thickBot="1" x14ac:dyDescent="0.3"/>
    <row r="163" spans="1:11" ht="30" customHeight="1" x14ac:dyDescent="0.25">
      <c r="A163" s="925" t="s">
        <v>74</v>
      </c>
      <c r="B163" s="927" t="s">
        <v>212</v>
      </c>
      <c r="C163" s="929" t="s">
        <v>186</v>
      </c>
      <c r="D163" s="931" t="s">
        <v>187</v>
      </c>
      <c r="E163" s="932"/>
      <c r="F163" s="932"/>
      <c r="G163" s="932"/>
      <c r="H163" s="933"/>
      <c r="I163" s="104" t="s">
        <v>188</v>
      </c>
      <c r="J163" s="934" t="s">
        <v>189</v>
      </c>
      <c r="K163" s="906" t="s">
        <v>190</v>
      </c>
    </row>
    <row r="164" spans="1:11" ht="55.8" thickBot="1" x14ac:dyDescent="0.3">
      <c r="A164" s="926"/>
      <c r="B164" s="928"/>
      <c r="C164" s="930"/>
      <c r="D164" s="105" t="s">
        <v>191</v>
      </c>
      <c r="E164" s="51" t="s">
        <v>192</v>
      </c>
      <c r="F164" s="105" t="s">
        <v>193</v>
      </c>
      <c r="G164" s="105" t="s">
        <v>194</v>
      </c>
      <c r="H164" s="105" t="s">
        <v>211</v>
      </c>
      <c r="I164" s="52" t="s">
        <v>196</v>
      </c>
      <c r="J164" s="935"/>
      <c r="K164" s="907"/>
    </row>
    <row r="165" spans="1:11" ht="14.25" customHeight="1" x14ac:dyDescent="0.25">
      <c r="A165" s="908" t="str">
        <f>DESCRIPCION!A22</f>
        <v>e</v>
      </c>
      <c r="B165" s="911">
        <f>DESCRIPCION!D24</f>
        <v>0</v>
      </c>
      <c r="C165" s="908"/>
      <c r="D165" s="914" t="s">
        <v>197</v>
      </c>
      <c r="E165" s="124" t="s">
        <v>198</v>
      </c>
      <c r="F165" s="68" t="s">
        <v>160</v>
      </c>
      <c r="G165" s="125">
        <f>IF(F165="Asignado",15,0)</f>
        <v>0</v>
      </c>
      <c r="H165" s="916" t="str">
        <f>IF(AND(G172&gt;0,G172&lt;=85),"Débil",IF(AND(G172&gt;85,G172&lt;=95),"Moderado",IF(G172&gt;96,"Fuerte"," ")))</f>
        <v xml:space="preserve"> </v>
      </c>
      <c r="I165" s="919" t="s">
        <v>160</v>
      </c>
      <c r="J165" s="916"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22" t="str">
        <f>IF(J165="Fuerte","NO",IF(J165=" "," ","SI"))</f>
        <v xml:space="preserve"> </v>
      </c>
    </row>
    <row r="166" spans="1:11" ht="27.6" x14ac:dyDescent="0.25">
      <c r="A166" s="909"/>
      <c r="B166" s="912"/>
      <c r="C166" s="909"/>
      <c r="D166" s="915"/>
      <c r="E166" s="100" t="s">
        <v>199</v>
      </c>
      <c r="F166" s="65" t="s">
        <v>160</v>
      </c>
      <c r="G166" s="64">
        <f>IF(F166="Adecuado",15,0)</f>
        <v>0</v>
      </c>
      <c r="H166" s="917"/>
      <c r="I166" s="920"/>
      <c r="J166" s="917"/>
      <c r="K166" s="923"/>
    </row>
    <row r="167" spans="1:11" ht="27.6" x14ac:dyDescent="0.25">
      <c r="A167" s="909"/>
      <c r="B167" s="912"/>
      <c r="C167" s="909"/>
      <c r="D167" s="50" t="s">
        <v>200</v>
      </c>
      <c r="E167" s="100" t="s">
        <v>201</v>
      </c>
      <c r="F167" s="65" t="s">
        <v>160</v>
      </c>
      <c r="G167" s="64">
        <f>IF(F167="Oportuna",15,0)</f>
        <v>0</v>
      </c>
      <c r="H167" s="917"/>
      <c r="I167" s="920"/>
      <c r="J167" s="917"/>
      <c r="K167" s="923"/>
    </row>
    <row r="168" spans="1:11" ht="41.4" x14ac:dyDescent="0.25">
      <c r="A168" s="909"/>
      <c r="B168" s="912"/>
      <c r="C168" s="909"/>
      <c r="D168" s="50" t="s">
        <v>202</v>
      </c>
      <c r="E168" s="100" t="s">
        <v>203</v>
      </c>
      <c r="F168" s="211" t="s">
        <v>160</v>
      </c>
      <c r="G168" s="64">
        <f>IF(F168="Prevenir",15,IF(F168="Detectar",10,0))</f>
        <v>0</v>
      </c>
      <c r="H168" s="917"/>
      <c r="I168" s="920"/>
      <c r="J168" s="917"/>
      <c r="K168" s="923"/>
    </row>
    <row r="169" spans="1:11" ht="27.6" x14ac:dyDescent="0.25">
      <c r="A169" s="909"/>
      <c r="B169" s="912"/>
      <c r="C169" s="909"/>
      <c r="D169" s="50" t="s">
        <v>204</v>
      </c>
      <c r="E169" s="100" t="s">
        <v>205</v>
      </c>
      <c r="F169" s="65" t="s">
        <v>160</v>
      </c>
      <c r="G169" s="64">
        <f>IF(F169="Confiable",15,0)</f>
        <v>0</v>
      </c>
      <c r="H169" s="917"/>
      <c r="I169" s="920"/>
      <c r="J169" s="917"/>
      <c r="K169" s="923"/>
    </row>
    <row r="170" spans="1:11" ht="41.4" x14ac:dyDescent="0.25">
      <c r="A170" s="909"/>
      <c r="B170" s="912"/>
      <c r="C170" s="909"/>
      <c r="D170" s="50" t="s">
        <v>206</v>
      </c>
      <c r="E170" s="100" t="s">
        <v>207</v>
      </c>
      <c r="F170" s="211" t="s">
        <v>160</v>
      </c>
      <c r="G170" s="64">
        <f>IF(F170="Se investigan y se resuelven oportunamente",15,0)</f>
        <v>0</v>
      </c>
      <c r="H170" s="917"/>
      <c r="I170" s="920"/>
      <c r="J170" s="917"/>
      <c r="K170" s="923"/>
    </row>
    <row r="171" spans="1:11" ht="27.6" x14ac:dyDescent="0.25">
      <c r="A171" s="910"/>
      <c r="B171" s="913"/>
      <c r="C171" s="910"/>
      <c r="D171" s="45" t="s">
        <v>208</v>
      </c>
      <c r="E171" s="100" t="s">
        <v>209</v>
      </c>
      <c r="F171" s="65" t="s">
        <v>160</v>
      </c>
      <c r="G171" s="64">
        <f>IF(F171="Completa",10,IF(F171="Incompleta",5,0))</f>
        <v>0</v>
      </c>
      <c r="H171" s="918"/>
      <c r="I171" s="921"/>
      <c r="J171" s="918"/>
      <c r="K171" s="924"/>
    </row>
    <row r="172" spans="1:11" ht="15" thickBot="1" x14ac:dyDescent="0.3">
      <c r="A172" s="120"/>
      <c r="B172" s="121"/>
      <c r="C172" s="56"/>
      <c r="D172" s="57"/>
      <c r="E172" s="58" t="s">
        <v>210</v>
      </c>
      <c r="F172" s="16"/>
      <c r="G172" s="16">
        <f>SUM(G165:G171)</f>
        <v>0</v>
      </c>
      <c r="H172" s="130"/>
      <c r="I172" s="131"/>
      <c r="J172" s="131"/>
      <c r="K172" s="132"/>
    </row>
    <row r="173" spans="1:11" ht="14.4" thickBot="1" x14ac:dyDescent="0.3"/>
    <row r="174" spans="1:11" ht="27.6" x14ac:dyDescent="0.25">
      <c r="A174" s="925" t="s">
        <v>74</v>
      </c>
      <c r="B174" s="927" t="s">
        <v>212</v>
      </c>
      <c r="C174" s="929" t="s">
        <v>186</v>
      </c>
      <c r="D174" s="931" t="s">
        <v>187</v>
      </c>
      <c r="E174" s="932"/>
      <c r="F174" s="932"/>
      <c r="G174" s="932"/>
      <c r="H174" s="933"/>
      <c r="I174" s="104" t="s">
        <v>188</v>
      </c>
      <c r="J174" s="934" t="s">
        <v>189</v>
      </c>
      <c r="K174" s="906" t="s">
        <v>190</v>
      </c>
    </row>
    <row r="175" spans="1:11" ht="55.8" thickBot="1" x14ac:dyDescent="0.3">
      <c r="A175" s="926"/>
      <c r="B175" s="928"/>
      <c r="C175" s="930"/>
      <c r="D175" s="105" t="s">
        <v>191</v>
      </c>
      <c r="E175" s="51" t="s">
        <v>192</v>
      </c>
      <c r="F175" s="105" t="s">
        <v>193</v>
      </c>
      <c r="G175" s="105" t="s">
        <v>194</v>
      </c>
      <c r="H175" s="105" t="s">
        <v>211</v>
      </c>
      <c r="I175" s="52" t="s">
        <v>196</v>
      </c>
      <c r="J175" s="935"/>
      <c r="K175" s="907"/>
    </row>
    <row r="176" spans="1:11" x14ac:dyDescent="0.25">
      <c r="A176" s="908" t="str">
        <f>DESCRIPCION!A25</f>
        <v>f</v>
      </c>
      <c r="B176" s="911">
        <f>DESCRIPCION!D25</f>
        <v>0</v>
      </c>
      <c r="C176" s="908"/>
      <c r="D176" s="914" t="s">
        <v>197</v>
      </c>
      <c r="E176" s="124" t="s">
        <v>198</v>
      </c>
      <c r="F176" s="68" t="s">
        <v>162</v>
      </c>
      <c r="G176" s="125">
        <f>IF(F176="Asignado",15,0)</f>
        <v>0</v>
      </c>
      <c r="H176" s="916" t="str">
        <f>IF(AND(G183&gt;0,G183&lt;=85),"Débil",IF(AND(G183&gt;85,G183&lt;=95),"Moderado",IF(G183&gt;96,"Fuerte"," ")))</f>
        <v>Débil</v>
      </c>
      <c r="I176" s="919" t="s">
        <v>183</v>
      </c>
      <c r="J176" s="916"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922" t="str">
        <f>IF(J176="Fuerte","NO",IF(J176=" "," ","SI"))</f>
        <v>SI</v>
      </c>
    </row>
    <row r="177" spans="1:11" ht="27.6" x14ac:dyDescent="0.25">
      <c r="A177" s="909"/>
      <c r="B177" s="912"/>
      <c r="C177" s="909"/>
      <c r="D177" s="915"/>
      <c r="E177" s="100" t="s">
        <v>199</v>
      </c>
      <c r="F177" s="65" t="s">
        <v>163</v>
      </c>
      <c r="G177" s="64">
        <f>IF(F177="Adecuado",15,0)</f>
        <v>15</v>
      </c>
      <c r="H177" s="917"/>
      <c r="I177" s="920"/>
      <c r="J177" s="917"/>
      <c r="K177" s="923"/>
    </row>
    <row r="178" spans="1:11" ht="27.6" x14ac:dyDescent="0.25">
      <c r="A178" s="909"/>
      <c r="B178" s="912"/>
      <c r="C178" s="909"/>
      <c r="D178" s="50" t="s">
        <v>200</v>
      </c>
      <c r="E178" s="100" t="s">
        <v>201</v>
      </c>
      <c r="F178" s="65" t="s">
        <v>166</v>
      </c>
      <c r="G178" s="64">
        <f>IF(F178="Oportuna",15,0)</f>
        <v>15</v>
      </c>
      <c r="H178" s="917"/>
      <c r="I178" s="920"/>
      <c r="J178" s="917"/>
      <c r="K178" s="923"/>
    </row>
    <row r="179" spans="1:11" ht="41.4" x14ac:dyDescent="0.25">
      <c r="A179" s="909"/>
      <c r="B179" s="912"/>
      <c r="C179" s="909"/>
      <c r="D179" s="50" t="s">
        <v>202</v>
      </c>
      <c r="E179" s="100" t="s">
        <v>203</v>
      </c>
      <c r="F179" s="211" t="s">
        <v>160</v>
      </c>
      <c r="G179" s="64">
        <f>IF(F179="Prevenir",15,IF(F179="Detectar",10,0))</f>
        <v>0</v>
      </c>
      <c r="H179" s="917"/>
      <c r="I179" s="920"/>
      <c r="J179" s="917"/>
      <c r="K179" s="923"/>
    </row>
    <row r="180" spans="1:11" ht="27.6" x14ac:dyDescent="0.25">
      <c r="A180" s="909"/>
      <c r="B180" s="912"/>
      <c r="C180" s="909"/>
      <c r="D180" s="50" t="s">
        <v>204</v>
      </c>
      <c r="E180" s="100" t="s">
        <v>205</v>
      </c>
      <c r="F180" s="65" t="s">
        <v>160</v>
      </c>
      <c r="G180" s="64">
        <f>IF(F180="Confiable",15,0)</f>
        <v>0</v>
      </c>
      <c r="H180" s="917"/>
      <c r="I180" s="920"/>
      <c r="J180" s="917"/>
      <c r="K180" s="923"/>
    </row>
    <row r="181" spans="1:11" ht="41.4" x14ac:dyDescent="0.25">
      <c r="A181" s="909"/>
      <c r="B181" s="912"/>
      <c r="C181" s="909"/>
      <c r="D181" s="50" t="s">
        <v>206</v>
      </c>
      <c r="E181" s="100" t="s">
        <v>207</v>
      </c>
      <c r="F181" s="211" t="s">
        <v>160</v>
      </c>
      <c r="G181" s="64">
        <f>IF(F181="Se investigan y se resuelven oportunamente",15,0)</f>
        <v>0</v>
      </c>
      <c r="H181" s="917"/>
      <c r="I181" s="920"/>
      <c r="J181" s="917"/>
      <c r="K181" s="923"/>
    </row>
    <row r="182" spans="1:11" ht="27.6" x14ac:dyDescent="0.25">
      <c r="A182" s="910"/>
      <c r="B182" s="913"/>
      <c r="C182" s="910"/>
      <c r="D182" s="45" t="s">
        <v>208</v>
      </c>
      <c r="E182" s="100" t="s">
        <v>209</v>
      </c>
      <c r="F182" s="65" t="s">
        <v>160</v>
      </c>
      <c r="G182" s="64">
        <f>IF(F182="Completa",10,IF(F182="Incompleta",5,0))</f>
        <v>0</v>
      </c>
      <c r="H182" s="918"/>
      <c r="I182" s="921"/>
      <c r="J182" s="918"/>
      <c r="K182" s="924"/>
    </row>
    <row r="183" spans="1:11" ht="15" thickBot="1" x14ac:dyDescent="0.3">
      <c r="A183" s="120"/>
      <c r="B183" s="121"/>
      <c r="C183" s="56"/>
      <c r="D183" s="57"/>
      <c r="E183" s="58" t="s">
        <v>210</v>
      </c>
      <c r="F183" s="16"/>
      <c r="G183" s="16">
        <f>SUM(G176:G182)</f>
        <v>30</v>
      </c>
      <c r="H183" s="130"/>
      <c r="I183" s="131"/>
      <c r="J183" s="131"/>
      <c r="K183" s="132"/>
    </row>
    <row r="184" spans="1:11" ht="14.4" thickBot="1" x14ac:dyDescent="0.3"/>
    <row r="185" spans="1:11" ht="27.6" x14ac:dyDescent="0.25">
      <c r="A185" s="925" t="s">
        <v>74</v>
      </c>
      <c r="B185" s="927" t="s">
        <v>212</v>
      </c>
      <c r="C185" s="929" t="s">
        <v>186</v>
      </c>
      <c r="D185" s="931" t="s">
        <v>187</v>
      </c>
      <c r="E185" s="932"/>
      <c r="F185" s="932"/>
      <c r="G185" s="932"/>
      <c r="H185" s="933"/>
      <c r="I185" s="104" t="s">
        <v>188</v>
      </c>
      <c r="J185" s="934" t="s">
        <v>189</v>
      </c>
      <c r="K185" s="906" t="s">
        <v>190</v>
      </c>
    </row>
    <row r="186" spans="1:11" ht="55.8" thickBot="1" x14ac:dyDescent="0.3">
      <c r="A186" s="926"/>
      <c r="B186" s="928"/>
      <c r="C186" s="930"/>
      <c r="D186" s="105" t="s">
        <v>191</v>
      </c>
      <c r="E186" s="51" t="s">
        <v>192</v>
      </c>
      <c r="F186" s="105" t="s">
        <v>193</v>
      </c>
      <c r="G186" s="105" t="s">
        <v>194</v>
      </c>
      <c r="H186" s="105" t="s">
        <v>211</v>
      </c>
      <c r="I186" s="52" t="s">
        <v>196</v>
      </c>
      <c r="J186" s="935"/>
      <c r="K186" s="907"/>
    </row>
    <row r="187" spans="1:11" x14ac:dyDescent="0.25">
      <c r="A187" s="908" t="str">
        <f>DESCRIPCION!A25</f>
        <v>f</v>
      </c>
      <c r="B187" s="911">
        <f>DESCRIPCION!D26</f>
        <v>0</v>
      </c>
      <c r="C187" s="908"/>
      <c r="D187" s="914" t="s">
        <v>197</v>
      </c>
      <c r="E187" s="124" t="s">
        <v>198</v>
      </c>
      <c r="F187" s="68" t="s">
        <v>160</v>
      </c>
      <c r="G187" s="125">
        <f>IF(F187="Asignado",15,0)</f>
        <v>0</v>
      </c>
      <c r="H187" s="916" t="str">
        <f>IF(AND(G194&gt;0,G194&lt;=85),"Débil",IF(AND(G194&gt;85,G194&lt;=95),"Moderado",IF(G194&gt;96,"Fuerte"," ")))</f>
        <v xml:space="preserve"> </v>
      </c>
      <c r="I187" s="919" t="s">
        <v>160</v>
      </c>
      <c r="J187" s="916"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22" t="str">
        <f>IF(J187="Fuerte","NO",IF(J187=" "," ","SI"))</f>
        <v xml:space="preserve"> </v>
      </c>
    </row>
    <row r="188" spans="1:11" ht="27.6" x14ac:dyDescent="0.25">
      <c r="A188" s="909"/>
      <c r="B188" s="912"/>
      <c r="C188" s="909"/>
      <c r="D188" s="915"/>
      <c r="E188" s="100" t="s">
        <v>199</v>
      </c>
      <c r="F188" s="65" t="s">
        <v>160</v>
      </c>
      <c r="G188" s="64">
        <f>IF(F188="Adecuado",15,0)</f>
        <v>0</v>
      </c>
      <c r="H188" s="917"/>
      <c r="I188" s="920"/>
      <c r="J188" s="917"/>
      <c r="K188" s="923"/>
    </row>
    <row r="189" spans="1:11" ht="27.6" x14ac:dyDescent="0.25">
      <c r="A189" s="909"/>
      <c r="B189" s="912"/>
      <c r="C189" s="909"/>
      <c r="D189" s="50" t="s">
        <v>200</v>
      </c>
      <c r="E189" s="100" t="s">
        <v>201</v>
      </c>
      <c r="F189" s="65" t="s">
        <v>160</v>
      </c>
      <c r="G189" s="64">
        <f>IF(F189="Oportuna",15,0)</f>
        <v>0</v>
      </c>
      <c r="H189" s="917"/>
      <c r="I189" s="920"/>
      <c r="J189" s="917"/>
      <c r="K189" s="923"/>
    </row>
    <row r="190" spans="1:11" ht="41.4" x14ac:dyDescent="0.25">
      <c r="A190" s="909"/>
      <c r="B190" s="912"/>
      <c r="C190" s="909"/>
      <c r="D190" s="50" t="s">
        <v>202</v>
      </c>
      <c r="E190" s="100" t="s">
        <v>203</v>
      </c>
      <c r="F190" s="211" t="s">
        <v>160</v>
      </c>
      <c r="G190" s="64">
        <f>IF(F190="Prevenir",15,IF(F190="Detectar",10,0))</f>
        <v>0</v>
      </c>
      <c r="H190" s="917"/>
      <c r="I190" s="920"/>
      <c r="J190" s="917"/>
      <c r="K190" s="923"/>
    </row>
    <row r="191" spans="1:11" ht="27.6" x14ac:dyDescent="0.25">
      <c r="A191" s="909"/>
      <c r="B191" s="912"/>
      <c r="C191" s="909"/>
      <c r="D191" s="50" t="s">
        <v>204</v>
      </c>
      <c r="E191" s="100" t="s">
        <v>205</v>
      </c>
      <c r="F191" s="65" t="s">
        <v>160</v>
      </c>
      <c r="G191" s="64">
        <f>IF(F191="Confiable",15,0)</f>
        <v>0</v>
      </c>
      <c r="H191" s="917"/>
      <c r="I191" s="920"/>
      <c r="J191" s="917"/>
      <c r="K191" s="923"/>
    </row>
    <row r="192" spans="1:11" ht="41.4" x14ac:dyDescent="0.25">
      <c r="A192" s="909"/>
      <c r="B192" s="912"/>
      <c r="C192" s="909"/>
      <c r="D192" s="50" t="s">
        <v>206</v>
      </c>
      <c r="E192" s="100" t="s">
        <v>207</v>
      </c>
      <c r="F192" s="211" t="s">
        <v>160</v>
      </c>
      <c r="G192" s="64">
        <f>IF(F192="Se investigan y se resuelven oportunamente",15,0)</f>
        <v>0</v>
      </c>
      <c r="H192" s="917"/>
      <c r="I192" s="920"/>
      <c r="J192" s="917"/>
      <c r="K192" s="923"/>
    </row>
    <row r="193" spans="1:11" ht="27.6" x14ac:dyDescent="0.25">
      <c r="A193" s="910"/>
      <c r="B193" s="913"/>
      <c r="C193" s="910"/>
      <c r="D193" s="45" t="s">
        <v>208</v>
      </c>
      <c r="E193" s="100" t="s">
        <v>209</v>
      </c>
      <c r="F193" s="65" t="s">
        <v>160</v>
      </c>
      <c r="G193" s="64">
        <f>IF(F193="Completa",10,IF(F193="Incompleta",5,0))</f>
        <v>0</v>
      </c>
      <c r="H193" s="918"/>
      <c r="I193" s="921"/>
      <c r="J193" s="918"/>
      <c r="K193" s="924"/>
    </row>
    <row r="194" spans="1:11" ht="15" thickBot="1" x14ac:dyDescent="0.3">
      <c r="A194" s="120"/>
      <c r="B194" s="121"/>
      <c r="C194" s="56"/>
      <c r="D194" s="57"/>
      <c r="E194" s="58" t="s">
        <v>210</v>
      </c>
      <c r="F194" s="16"/>
      <c r="G194" s="16">
        <f>SUM(G187:G193)</f>
        <v>0</v>
      </c>
      <c r="H194" s="130"/>
      <c r="I194" s="131"/>
      <c r="J194" s="131"/>
      <c r="K194" s="132"/>
    </row>
    <row r="195" spans="1:11" ht="14.4" thickBot="1" x14ac:dyDescent="0.3"/>
    <row r="196" spans="1:11" ht="27.6" x14ac:dyDescent="0.25">
      <c r="A196" s="925" t="s">
        <v>74</v>
      </c>
      <c r="B196" s="927" t="s">
        <v>212</v>
      </c>
      <c r="C196" s="929" t="s">
        <v>186</v>
      </c>
      <c r="D196" s="931" t="s">
        <v>187</v>
      </c>
      <c r="E196" s="932"/>
      <c r="F196" s="932"/>
      <c r="G196" s="932"/>
      <c r="H196" s="933"/>
      <c r="I196" s="104" t="s">
        <v>188</v>
      </c>
      <c r="J196" s="934" t="s">
        <v>189</v>
      </c>
      <c r="K196" s="906" t="s">
        <v>190</v>
      </c>
    </row>
    <row r="197" spans="1:11" ht="55.8" thickBot="1" x14ac:dyDescent="0.3">
      <c r="A197" s="926"/>
      <c r="B197" s="928"/>
      <c r="C197" s="930"/>
      <c r="D197" s="105" t="s">
        <v>191</v>
      </c>
      <c r="E197" s="51" t="s">
        <v>192</v>
      </c>
      <c r="F197" s="105" t="s">
        <v>193</v>
      </c>
      <c r="G197" s="105" t="s">
        <v>194</v>
      </c>
      <c r="H197" s="105" t="s">
        <v>211</v>
      </c>
      <c r="I197" s="52" t="s">
        <v>196</v>
      </c>
      <c r="J197" s="935"/>
      <c r="K197" s="907"/>
    </row>
    <row r="198" spans="1:11" x14ac:dyDescent="0.25">
      <c r="A198" s="908" t="str">
        <f>DESCRIPCION!A25</f>
        <v>f</v>
      </c>
      <c r="B198" s="911">
        <f>DESCRIPCION!D27</f>
        <v>0</v>
      </c>
      <c r="C198" s="908"/>
      <c r="D198" s="914" t="s">
        <v>197</v>
      </c>
      <c r="E198" s="124" t="s">
        <v>198</v>
      </c>
      <c r="F198" s="68" t="s">
        <v>160</v>
      </c>
      <c r="G198" s="125">
        <f>IF(F198="Asignado",15,0)</f>
        <v>0</v>
      </c>
      <c r="H198" s="916" t="str">
        <f>IF(AND(G205&gt;0,G205&lt;=85),"Débil",IF(AND(G205&gt;85,G205&lt;=95),"Moderado",IF(G205&gt;96,"Fuerte"," ")))</f>
        <v xml:space="preserve"> </v>
      </c>
      <c r="I198" s="919" t="s">
        <v>160</v>
      </c>
      <c r="J198" s="916"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22" t="str">
        <f>IF(J198="Fuerte","NO",IF(J198=" "," ","SI"))</f>
        <v xml:space="preserve"> </v>
      </c>
    </row>
    <row r="199" spans="1:11" ht="27.6" x14ac:dyDescent="0.25">
      <c r="A199" s="909"/>
      <c r="B199" s="912"/>
      <c r="C199" s="909"/>
      <c r="D199" s="915"/>
      <c r="E199" s="100" t="s">
        <v>199</v>
      </c>
      <c r="F199" s="65" t="s">
        <v>160</v>
      </c>
      <c r="G199" s="64">
        <f>IF(F199="Adecuado",15,0)</f>
        <v>0</v>
      </c>
      <c r="H199" s="917"/>
      <c r="I199" s="920"/>
      <c r="J199" s="917"/>
      <c r="K199" s="923"/>
    </row>
    <row r="200" spans="1:11" ht="27.6" x14ac:dyDescent="0.25">
      <c r="A200" s="909"/>
      <c r="B200" s="912"/>
      <c r="C200" s="909"/>
      <c r="D200" s="50" t="s">
        <v>200</v>
      </c>
      <c r="E200" s="100" t="s">
        <v>201</v>
      </c>
      <c r="F200" s="65" t="s">
        <v>160</v>
      </c>
      <c r="G200" s="64">
        <f>IF(F200="Oportuna",15,0)</f>
        <v>0</v>
      </c>
      <c r="H200" s="917"/>
      <c r="I200" s="920"/>
      <c r="J200" s="917"/>
      <c r="K200" s="923"/>
    </row>
    <row r="201" spans="1:11" ht="41.4" x14ac:dyDescent="0.25">
      <c r="A201" s="909"/>
      <c r="B201" s="912"/>
      <c r="C201" s="909"/>
      <c r="D201" s="50" t="s">
        <v>202</v>
      </c>
      <c r="E201" s="100" t="s">
        <v>203</v>
      </c>
      <c r="F201" s="211" t="s">
        <v>160</v>
      </c>
      <c r="G201" s="64">
        <f>IF(F201="Prevenir",15,IF(F201="Detectar",10,0))</f>
        <v>0</v>
      </c>
      <c r="H201" s="917"/>
      <c r="I201" s="920"/>
      <c r="J201" s="917"/>
      <c r="K201" s="923"/>
    </row>
    <row r="202" spans="1:11" ht="27.6" x14ac:dyDescent="0.25">
      <c r="A202" s="909"/>
      <c r="B202" s="912"/>
      <c r="C202" s="909"/>
      <c r="D202" s="50" t="s">
        <v>204</v>
      </c>
      <c r="E202" s="100" t="s">
        <v>205</v>
      </c>
      <c r="F202" s="65" t="s">
        <v>160</v>
      </c>
      <c r="G202" s="64">
        <f>IF(F202="Confiable",15,0)</f>
        <v>0</v>
      </c>
      <c r="H202" s="917"/>
      <c r="I202" s="920"/>
      <c r="J202" s="917"/>
      <c r="K202" s="923"/>
    </row>
    <row r="203" spans="1:11" ht="41.4" x14ac:dyDescent="0.25">
      <c r="A203" s="909"/>
      <c r="B203" s="912"/>
      <c r="C203" s="909"/>
      <c r="D203" s="50" t="s">
        <v>206</v>
      </c>
      <c r="E203" s="100" t="s">
        <v>207</v>
      </c>
      <c r="F203" s="211" t="s">
        <v>160</v>
      </c>
      <c r="G203" s="64">
        <f>IF(F203="Se investigan y se resuelven oportunamente",15,0)</f>
        <v>0</v>
      </c>
      <c r="H203" s="917"/>
      <c r="I203" s="920"/>
      <c r="J203" s="917"/>
      <c r="K203" s="923"/>
    </row>
    <row r="204" spans="1:11" ht="27.6" x14ac:dyDescent="0.25">
      <c r="A204" s="910"/>
      <c r="B204" s="913"/>
      <c r="C204" s="910"/>
      <c r="D204" s="45" t="s">
        <v>208</v>
      </c>
      <c r="E204" s="100" t="s">
        <v>209</v>
      </c>
      <c r="F204" s="65" t="s">
        <v>160</v>
      </c>
      <c r="G204" s="64">
        <f>IF(F204="Completa",10,IF(F204="Incompleta",5,0))</f>
        <v>0</v>
      </c>
      <c r="H204" s="918"/>
      <c r="I204" s="921"/>
      <c r="J204" s="918"/>
      <c r="K204" s="924"/>
    </row>
    <row r="205" spans="1:11" ht="15" thickBot="1" x14ac:dyDescent="0.3">
      <c r="A205" s="120"/>
      <c r="B205" s="121"/>
      <c r="C205" s="56"/>
      <c r="D205" s="57"/>
      <c r="E205" s="58" t="s">
        <v>210</v>
      </c>
      <c r="F205" s="16"/>
      <c r="G205" s="16">
        <f>SUM(G198:G204)</f>
        <v>0</v>
      </c>
      <c r="H205" s="130"/>
      <c r="I205" s="131"/>
      <c r="J205" s="131"/>
      <c r="K205" s="132"/>
    </row>
    <row r="206" spans="1:11" ht="14.4" thickBot="1" x14ac:dyDescent="0.3"/>
    <row r="207" spans="1:11" ht="27.6" x14ac:dyDescent="0.25">
      <c r="A207" s="925" t="s">
        <v>74</v>
      </c>
      <c r="B207" s="927" t="s">
        <v>212</v>
      </c>
      <c r="C207" s="929" t="s">
        <v>186</v>
      </c>
      <c r="D207" s="931" t="s">
        <v>187</v>
      </c>
      <c r="E207" s="932"/>
      <c r="F207" s="932"/>
      <c r="G207" s="932"/>
      <c r="H207" s="933"/>
      <c r="I207" s="104" t="s">
        <v>188</v>
      </c>
      <c r="J207" s="934" t="s">
        <v>189</v>
      </c>
      <c r="K207" s="906" t="s">
        <v>190</v>
      </c>
    </row>
    <row r="208" spans="1:11" ht="55.8" thickBot="1" x14ac:dyDescent="0.3">
      <c r="A208" s="926"/>
      <c r="B208" s="928"/>
      <c r="C208" s="930"/>
      <c r="D208" s="105" t="s">
        <v>191</v>
      </c>
      <c r="E208" s="51" t="s">
        <v>192</v>
      </c>
      <c r="F208" s="105" t="s">
        <v>193</v>
      </c>
      <c r="G208" s="105" t="s">
        <v>194</v>
      </c>
      <c r="H208" s="105" t="s">
        <v>211</v>
      </c>
      <c r="I208" s="52" t="s">
        <v>196</v>
      </c>
      <c r="J208" s="935"/>
      <c r="K208" s="907"/>
    </row>
    <row r="209" spans="1:11" x14ac:dyDescent="0.25">
      <c r="A209" s="908" t="str">
        <f>DESCRIPCION!A28</f>
        <v>g</v>
      </c>
      <c r="B209" s="911">
        <f>DESCRIPCION!D28</f>
        <v>0</v>
      </c>
      <c r="C209" s="908"/>
      <c r="D209" s="914" t="s">
        <v>197</v>
      </c>
      <c r="E209" s="124" t="s">
        <v>198</v>
      </c>
      <c r="F209" s="68" t="s">
        <v>160</v>
      </c>
      <c r="G209" s="125">
        <f>IF(F209="Asignado",15,0)</f>
        <v>0</v>
      </c>
      <c r="H209" s="916" t="str">
        <f>IF(AND(G216&gt;0,G216&lt;=85),"Débil",IF(AND(G216&gt;85,G216&lt;=95),"Moderado",IF(G216&gt;96,"Fuerte"," ")))</f>
        <v xml:space="preserve"> </v>
      </c>
      <c r="I209" s="919" t="s">
        <v>160</v>
      </c>
      <c r="J209" s="916"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22" t="str">
        <f>IF(J209="Fuerte","NO",IF(J209=" "," ","SI"))</f>
        <v xml:space="preserve"> </v>
      </c>
    </row>
    <row r="210" spans="1:11" ht="27.6" x14ac:dyDescent="0.25">
      <c r="A210" s="909"/>
      <c r="B210" s="912"/>
      <c r="C210" s="909"/>
      <c r="D210" s="915"/>
      <c r="E210" s="100" t="s">
        <v>199</v>
      </c>
      <c r="F210" s="65" t="s">
        <v>160</v>
      </c>
      <c r="G210" s="64">
        <f>IF(F210="Adecuado",15,0)</f>
        <v>0</v>
      </c>
      <c r="H210" s="917"/>
      <c r="I210" s="920"/>
      <c r="J210" s="917"/>
      <c r="K210" s="923"/>
    </row>
    <row r="211" spans="1:11" ht="27.6" x14ac:dyDescent="0.25">
      <c r="A211" s="909"/>
      <c r="B211" s="912"/>
      <c r="C211" s="909"/>
      <c r="D211" s="50" t="s">
        <v>200</v>
      </c>
      <c r="E211" s="100" t="s">
        <v>201</v>
      </c>
      <c r="F211" s="65" t="s">
        <v>160</v>
      </c>
      <c r="G211" s="64">
        <f>IF(F211="Oportuna",15,0)</f>
        <v>0</v>
      </c>
      <c r="H211" s="917"/>
      <c r="I211" s="920"/>
      <c r="J211" s="917"/>
      <c r="K211" s="923"/>
    </row>
    <row r="212" spans="1:11" ht="41.4" x14ac:dyDescent="0.25">
      <c r="A212" s="909"/>
      <c r="B212" s="912"/>
      <c r="C212" s="909"/>
      <c r="D212" s="50" t="s">
        <v>202</v>
      </c>
      <c r="E212" s="100" t="s">
        <v>203</v>
      </c>
      <c r="F212" s="211" t="s">
        <v>160</v>
      </c>
      <c r="G212" s="64">
        <f>IF(F212="Prevenir",15,IF(F212="Detectar",10,0))</f>
        <v>0</v>
      </c>
      <c r="H212" s="917"/>
      <c r="I212" s="920"/>
      <c r="J212" s="917"/>
      <c r="K212" s="923"/>
    </row>
    <row r="213" spans="1:11" ht="27.6" x14ac:dyDescent="0.25">
      <c r="A213" s="909"/>
      <c r="B213" s="912"/>
      <c r="C213" s="909"/>
      <c r="D213" s="50" t="s">
        <v>204</v>
      </c>
      <c r="E213" s="100" t="s">
        <v>205</v>
      </c>
      <c r="F213" s="65" t="s">
        <v>160</v>
      </c>
      <c r="G213" s="64">
        <f>IF(F213="Confiable",15,0)</f>
        <v>0</v>
      </c>
      <c r="H213" s="917"/>
      <c r="I213" s="920"/>
      <c r="J213" s="917"/>
      <c r="K213" s="923"/>
    </row>
    <row r="214" spans="1:11" ht="41.4" x14ac:dyDescent="0.25">
      <c r="A214" s="909"/>
      <c r="B214" s="912"/>
      <c r="C214" s="909"/>
      <c r="D214" s="50" t="s">
        <v>206</v>
      </c>
      <c r="E214" s="100" t="s">
        <v>207</v>
      </c>
      <c r="F214" s="211" t="s">
        <v>160</v>
      </c>
      <c r="G214" s="64">
        <f>IF(F214="Se investigan y se resuelven oportunamente",15,0)</f>
        <v>0</v>
      </c>
      <c r="H214" s="917"/>
      <c r="I214" s="920"/>
      <c r="J214" s="917"/>
      <c r="K214" s="923"/>
    </row>
    <row r="215" spans="1:11" ht="27.6" x14ac:dyDescent="0.25">
      <c r="A215" s="910"/>
      <c r="B215" s="913"/>
      <c r="C215" s="910"/>
      <c r="D215" s="45" t="s">
        <v>208</v>
      </c>
      <c r="E215" s="100" t="s">
        <v>209</v>
      </c>
      <c r="F215" s="65" t="s">
        <v>160</v>
      </c>
      <c r="G215" s="64">
        <f>IF(F215="Completa",10,IF(F215="Incompleta",5,0))</f>
        <v>0</v>
      </c>
      <c r="H215" s="918"/>
      <c r="I215" s="921"/>
      <c r="J215" s="918"/>
      <c r="K215" s="924"/>
    </row>
    <row r="216" spans="1:11" ht="15" thickBot="1" x14ac:dyDescent="0.3">
      <c r="A216" s="120"/>
      <c r="B216" s="121"/>
      <c r="C216" s="56"/>
      <c r="D216" s="57"/>
      <c r="E216" s="58" t="s">
        <v>210</v>
      </c>
      <c r="F216" s="16"/>
      <c r="G216" s="16">
        <f>SUM(G209:G215)</f>
        <v>0</v>
      </c>
      <c r="H216" s="130"/>
      <c r="I216" s="131"/>
      <c r="J216" s="131"/>
      <c r="K216" s="132"/>
    </row>
    <row r="217" spans="1:11" ht="14.4" thickBot="1" x14ac:dyDescent="0.3"/>
    <row r="218" spans="1:11" ht="27.6" x14ac:dyDescent="0.25">
      <c r="A218" s="925" t="s">
        <v>74</v>
      </c>
      <c r="B218" s="927" t="s">
        <v>212</v>
      </c>
      <c r="C218" s="929" t="s">
        <v>186</v>
      </c>
      <c r="D218" s="931" t="s">
        <v>187</v>
      </c>
      <c r="E218" s="932"/>
      <c r="F218" s="932"/>
      <c r="G218" s="932"/>
      <c r="H218" s="933"/>
      <c r="I218" s="104" t="s">
        <v>188</v>
      </c>
      <c r="J218" s="934" t="s">
        <v>189</v>
      </c>
      <c r="K218" s="906" t="s">
        <v>190</v>
      </c>
    </row>
    <row r="219" spans="1:11" ht="55.8" thickBot="1" x14ac:dyDescent="0.3">
      <c r="A219" s="926"/>
      <c r="B219" s="928"/>
      <c r="C219" s="930"/>
      <c r="D219" s="105" t="s">
        <v>191</v>
      </c>
      <c r="E219" s="51" t="s">
        <v>192</v>
      </c>
      <c r="F219" s="105" t="s">
        <v>193</v>
      </c>
      <c r="G219" s="105" t="s">
        <v>194</v>
      </c>
      <c r="H219" s="105" t="s">
        <v>211</v>
      </c>
      <c r="I219" s="52" t="s">
        <v>196</v>
      </c>
      <c r="J219" s="935"/>
      <c r="K219" s="907"/>
    </row>
    <row r="220" spans="1:11" x14ac:dyDescent="0.25">
      <c r="A220" s="908" t="str">
        <f>DESCRIPCION!A28</f>
        <v>g</v>
      </c>
      <c r="B220" s="911">
        <f>DESCRIPCION!D29</f>
        <v>0</v>
      </c>
      <c r="C220" s="908"/>
      <c r="D220" s="914" t="s">
        <v>197</v>
      </c>
      <c r="E220" s="124" t="s">
        <v>198</v>
      </c>
      <c r="F220" s="68" t="s">
        <v>160</v>
      </c>
      <c r="G220" s="125">
        <f>IF(F220="Asignado",15,0)</f>
        <v>0</v>
      </c>
      <c r="H220" s="916" t="str">
        <f>IF(AND(G227&gt;0,G227&lt;=85),"Débil",IF(AND(G227&gt;85,G227&lt;=95),"Moderado",IF(G227&gt;96,"Fuerte"," ")))</f>
        <v xml:space="preserve"> </v>
      </c>
      <c r="I220" s="919" t="s">
        <v>184</v>
      </c>
      <c r="J220" s="916"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22" t="str">
        <f>IF(J220="Fuerte","NO",IF(J220=" "," ","SI"))</f>
        <v xml:space="preserve"> </v>
      </c>
    </row>
    <row r="221" spans="1:11" ht="27.6" x14ac:dyDescent="0.25">
      <c r="A221" s="909"/>
      <c r="B221" s="912"/>
      <c r="C221" s="909"/>
      <c r="D221" s="915"/>
      <c r="E221" s="100" t="s">
        <v>199</v>
      </c>
      <c r="F221" s="65" t="s">
        <v>160</v>
      </c>
      <c r="G221" s="64">
        <f>IF(F221="Adecuado",15,0)</f>
        <v>0</v>
      </c>
      <c r="H221" s="917"/>
      <c r="I221" s="920"/>
      <c r="J221" s="917"/>
      <c r="K221" s="923"/>
    </row>
    <row r="222" spans="1:11" ht="27.6" x14ac:dyDescent="0.25">
      <c r="A222" s="909"/>
      <c r="B222" s="912"/>
      <c r="C222" s="909"/>
      <c r="D222" s="50" t="s">
        <v>200</v>
      </c>
      <c r="E222" s="100" t="s">
        <v>201</v>
      </c>
      <c r="F222" s="65" t="s">
        <v>160</v>
      </c>
      <c r="G222" s="64">
        <f>IF(F222="Oportuna",15,0)</f>
        <v>0</v>
      </c>
      <c r="H222" s="917"/>
      <c r="I222" s="920"/>
      <c r="J222" s="917"/>
      <c r="K222" s="923"/>
    </row>
    <row r="223" spans="1:11" ht="41.4" x14ac:dyDescent="0.25">
      <c r="A223" s="909"/>
      <c r="B223" s="912"/>
      <c r="C223" s="909"/>
      <c r="D223" s="50" t="s">
        <v>202</v>
      </c>
      <c r="E223" s="100" t="s">
        <v>203</v>
      </c>
      <c r="F223" s="211" t="s">
        <v>160</v>
      </c>
      <c r="G223" s="64">
        <f>IF(F223="Prevenir",15,IF(F223="Detectar",10,0))</f>
        <v>0</v>
      </c>
      <c r="H223" s="917"/>
      <c r="I223" s="920"/>
      <c r="J223" s="917"/>
      <c r="K223" s="923"/>
    </row>
    <row r="224" spans="1:11" ht="27.6" x14ac:dyDescent="0.25">
      <c r="A224" s="909"/>
      <c r="B224" s="912"/>
      <c r="C224" s="909"/>
      <c r="D224" s="50" t="s">
        <v>204</v>
      </c>
      <c r="E224" s="100" t="s">
        <v>205</v>
      </c>
      <c r="F224" s="65" t="s">
        <v>160</v>
      </c>
      <c r="G224" s="64">
        <f>IF(F224="Confiable",15,0)</f>
        <v>0</v>
      </c>
      <c r="H224" s="917"/>
      <c r="I224" s="920"/>
      <c r="J224" s="917"/>
      <c r="K224" s="923"/>
    </row>
    <row r="225" spans="1:11" ht="41.4" x14ac:dyDescent="0.25">
      <c r="A225" s="909"/>
      <c r="B225" s="912"/>
      <c r="C225" s="909"/>
      <c r="D225" s="50" t="s">
        <v>206</v>
      </c>
      <c r="E225" s="100" t="s">
        <v>207</v>
      </c>
      <c r="F225" s="211" t="s">
        <v>160</v>
      </c>
      <c r="G225" s="64">
        <f>IF(F225="Se investigan y se resuelven oportunamente",15,0)</f>
        <v>0</v>
      </c>
      <c r="H225" s="917"/>
      <c r="I225" s="920"/>
      <c r="J225" s="917"/>
      <c r="K225" s="923"/>
    </row>
    <row r="226" spans="1:11" ht="27.6" x14ac:dyDescent="0.25">
      <c r="A226" s="910"/>
      <c r="B226" s="913"/>
      <c r="C226" s="910"/>
      <c r="D226" s="45" t="s">
        <v>208</v>
      </c>
      <c r="E226" s="100" t="s">
        <v>209</v>
      </c>
      <c r="F226" s="65" t="s">
        <v>160</v>
      </c>
      <c r="G226" s="64">
        <f>IF(F226="Completa",10,IF(F226="Incompleta",5,0))</f>
        <v>0</v>
      </c>
      <c r="H226" s="918"/>
      <c r="I226" s="921"/>
      <c r="J226" s="918"/>
      <c r="K226" s="924"/>
    </row>
    <row r="227" spans="1:11" ht="15" thickBot="1" x14ac:dyDescent="0.3">
      <c r="A227" s="120"/>
      <c r="B227" s="121"/>
      <c r="C227" s="56"/>
      <c r="D227" s="57"/>
      <c r="E227" s="58" t="s">
        <v>210</v>
      </c>
      <c r="F227" s="16"/>
      <c r="G227" s="16">
        <f>SUM(G220:G226)</f>
        <v>0</v>
      </c>
      <c r="H227" s="130"/>
      <c r="I227" s="131"/>
      <c r="J227" s="131"/>
      <c r="K227" s="132"/>
    </row>
    <row r="228" spans="1:11" ht="14.4" thickBot="1" x14ac:dyDescent="0.3"/>
    <row r="229" spans="1:11" ht="27.6" x14ac:dyDescent="0.25">
      <c r="A229" s="925" t="s">
        <v>74</v>
      </c>
      <c r="B229" s="927" t="s">
        <v>212</v>
      </c>
      <c r="C229" s="929" t="s">
        <v>186</v>
      </c>
      <c r="D229" s="931" t="s">
        <v>187</v>
      </c>
      <c r="E229" s="932"/>
      <c r="F229" s="932"/>
      <c r="G229" s="932"/>
      <c r="H229" s="933"/>
      <c r="I229" s="104" t="s">
        <v>188</v>
      </c>
      <c r="J229" s="934" t="s">
        <v>189</v>
      </c>
      <c r="K229" s="906" t="s">
        <v>190</v>
      </c>
    </row>
    <row r="230" spans="1:11" ht="55.8" thickBot="1" x14ac:dyDescent="0.3">
      <c r="A230" s="926"/>
      <c r="B230" s="928"/>
      <c r="C230" s="930"/>
      <c r="D230" s="105" t="s">
        <v>191</v>
      </c>
      <c r="E230" s="51" t="s">
        <v>192</v>
      </c>
      <c r="F230" s="105" t="s">
        <v>193</v>
      </c>
      <c r="G230" s="105" t="s">
        <v>194</v>
      </c>
      <c r="H230" s="105" t="s">
        <v>211</v>
      </c>
      <c r="I230" s="52" t="s">
        <v>196</v>
      </c>
      <c r="J230" s="935"/>
      <c r="K230" s="907"/>
    </row>
    <row r="231" spans="1:11" x14ac:dyDescent="0.25">
      <c r="A231" s="908" t="str">
        <f>DESCRIPCION!A28</f>
        <v>g</v>
      </c>
      <c r="B231" s="911">
        <f>DESCRIPCION!D30</f>
        <v>0</v>
      </c>
      <c r="C231" s="908"/>
      <c r="D231" s="914" t="s">
        <v>197</v>
      </c>
      <c r="E231" s="124" t="s">
        <v>198</v>
      </c>
      <c r="F231" s="68" t="s">
        <v>160</v>
      </c>
      <c r="G231" s="125">
        <f>IF(F231="Asignado",15,0)</f>
        <v>0</v>
      </c>
      <c r="H231" s="916" t="str">
        <f>IF(AND(G238&gt;0,G238&lt;=85),"Débil",IF(AND(G238&gt;85,G238&lt;=95),"Moderado",IF(G238&gt;96,"Fuerte"," ")))</f>
        <v xml:space="preserve"> </v>
      </c>
      <c r="I231" s="919" t="s">
        <v>160</v>
      </c>
      <c r="J231" s="916"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922" t="str">
        <f>IF(J231="Fuerte","NO",IF(J231=" "," ","SI"))</f>
        <v xml:space="preserve"> </v>
      </c>
    </row>
    <row r="232" spans="1:11" ht="27.6" x14ac:dyDescent="0.25">
      <c r="A232" s="909"/>
      <c r="B232" s="912"/>
      <c r="C232" s="909"/>
      <c r="D232" s="915"/>
      <c r="E232" s="100" t="s">
        <v>199</v>
      </c>
      <c r="F232" s="65" t="s">
        <v>160</v>
      </c>
      <c r="G232" s="64">
        <f>IF(F232="Adecuado",15,0)</f>
        <v>0</v>
      </c>
      <c r="H232" s="917"/>
      <c r="I232" s="920"/>
      <c r="J232" s="917"/>
      <c r="K232" s="923"/>
    </row>
    <row r="233" spans="1:11" ht="27.6" x14ac:dyDescent="0.25">
      <c r="A233" s="909"/>
      <c r="B233" s="912"/>
      <c r="C233" s="909"/>
      <c r="D233" s="50" t="s">
        <v>200</v>
      </c>
      <c r="E233" s="100" t="s">
        <v>201</v>
      </c>
      <c r="F233" s="65" t="s">
        <v>160</v>
      </c>
      <c r="G233" s="64">
        <f>IF(F233="Oportuna",15,0)</f>
        <v>0</v>
      </c>
      <c r="H233" s="917"/>
      <c r="I233" s="920"/>
      <c r="J233" s="917"/>
      <c r="K233" s="923"/>
    </row>
    <row r="234" spans="1:11" ht="41.4" x14ac:dyDescent="0.25">
      <c r="A234" s="909"/>
      <c r="B234" s="912"/>
      <c r="C234" s="909"/>
      <c r="D234" s="50" t="s">
        <v>202</v>
      </c>
      <c r="E234" s="100" t="s">
        <v>203</v>
      </c>
      <c r="F234" s="211" t="s">
        <v>160</v>
      </c>
      <c r="G234" s="64">
        <f>IF(F234="Prevenir",15,IF(F234="Detectar",10,0))</f>
        <v>0</v>
      </c>
      <c r="H234" s="917"/>
      <c r="I234" s="920"/>
      <c r="J234" s="917"/>
      <c r="K234" s="923"/>
    </row>
    <row r="235" spans="1:11" ht="27.6" x14ac:dyDescent="0.25">
      <c r="A235" s="909"/>
      <c r="B235" s="912"/>
      <c r="C235" s="909"/>
      <c r="D235" s="50" t="s">
        <v>204</v>
      </c>
      <c r="E235" s="100" t="s">
        <v>205</v>
      </c>
      <c r="F235" s="65" t="s">
        <v>160</v>
      </c>
      <c r="G235" s="64">
        <f>IF(F235="Confiable",15,0)</f>
        <v>0</v>
      </c>
      <c r="H235" s="917"/>
      <c r="I235" s="920"/>
      <c r="J235" s="917"/>
      <c r="K235" s="923"/>
    </row>
    <row r="236" spans="1:11" ht="41.4" x14ac:dyDescent="0.25">
      <c r="A236" s="909"/>
      <c r="B236" s="912"/>
      <c r="C236" s="909"/>
      <c r="D236" s="50" t="s">
        <v>206</v>
      </c>
      <c r="E236" s="100" t="s">
        <v>207</v>
      </c>
      <c r="F236" s="211" t="s">
        <v>160</v>
      </c>
      <c r="G236" s="64">
        <f>IF(F236="Se investigan y se resuelven oportunamente",15,0)</f>
        <v>0</v>
      </c>
      <c r="H236" s="917"/>
      <c r="I236" s="920"/>
      <c r="J236" s="917"/>
      <c r="K236" s="923"/>
    </row>
    <row r="237" spans="1:11" ht="27.6" x14ac:dyDescent="0.25">
      <c r="A237" s="910"/>
      <c r="B237" s="913"/>
      <c r="C237" s="910"/>
      <c r="D237" s="45" t="s">
        <v>208</v>
      </c>
      <c r="E237" s="100" t="s">
        <v>209</v>
      </c>
      <c r="F237" s="65" t="s">
        <v>160</v>
      </c>
      <c r="G237" s="64">
        <f>IF(F237="Completa",10,IF(F237="Incompleta",5,0))</f>
        <v>0</v>
      </c>
      <c r="H237" s="918"/>
      <c r="I237" s="921"/>
      <c r="J237" s="918"/>
      <c r="K237" s="924"/>
    </row>
    <row r="238" spans="1:11" ht="15" thickBot="1" x14ac:dyDescent="0.3">
      <c r="A238" s="120"/>
      <c r="B238" s="121"/>
      <c r="C238" s="56"/>
      <c r="D238" s="57"/>
      <c r="E238" s="58" t="s">
        <v>210</v>
      </c>
      <c r="F238" s="16"/>
      <c r="G238" s="16">
        <f>SUM(G231:G237)</f>
        <v>0</v>
      </c>
      <c r="H238" s="130"/>
      <c r="I238" s="131"/>
      <c r="J238" s="131"/>
      <c r="K238" s="132"/>
    </row>
    <row r="239" spans="1:11" ht="14.4" thickBot="1" x14ac:dyDescent="0.3"/>
    <row r="240" spans="1:11" ht="27.6" x14ac:dyDescent="0.25">
      <c r="A240" s="925" t="s">
        <v>74</v>
      </c>
      <c r="B240" s="927" t="s">
        <v>212</v>
      </c>
      <c r="C240" s="929" t="s">
        <v>186</v>
      </c>
      <c r="D240" s="931" t="s">
        <v>187</v>
      </c>
      <c r="E240" s="932"/>
      <c r="F240" s="932"/>
      <c r="G240" s="932"/>
      <c r="H240" s="933"/>
      <c r="I240" s="104" t="s">
        <v>188</v>
      </c>
      <c r="J240" s="934" t="s">
        <v>189</v>
      </c>
      <c r="K240" s="906" t="s">
        <v>190</v>
      </c>
    </row>
    <row r="241" spans="1:11" ht="55.8" thickBot="1" x14ac:dyDescent="0.3">
      <c r="A241" s="926"/>
      <c r="B241" s="928"/>
      <c r="C241" s="930"/>
      <c r="D241" s="105" t="s">
        <v>191</v>
      </c>
      <c r="E241" s="51" t="s">
        <v>192</v>
      </c>
      <c r="F241" s="105" t="s">
        <v>193</v>
      </c>
      <c r="G241" s="105" t="s">
        <v>194</v>
      </c>
      <c r="H241" s="105" t="s">
        <v>211</v>
      </c>
      <c r="I241" s="52" t="s">
        <v>196</v>
      </c>
      <c r="J241" s="935"/>
      <c r="K241" s="907"/>
    </row>
    <row r="242" spans="1:11" x14ac:dyDescent="0.25">
      <c r="A242" s="908" t="str">
        <f>DESCRIPCION!A31</f>
        <v>h</v>
      </c>
      <c r="B242" s="911">
        <f>DESCRIPCION!D31</f>
        <v>0</v>
      </c>
      <c r="C242" s="908"/>
      <c r="D242" s="914" t="s">
        <v>197</v>
      </c>
      <c r="E242" s="124" t="s">
        <v>198</v>
      </c>
      <c r="F242" s="68" t="s">
        <v>160</v>
      </c>
      <c r="G242" s="125">
        <f>IF(F242="Asignado",15,0)</f>
        <v>0</v>
      </c>
      <c r="H242" s="916" t="str">
        <f>IF(AND(G249&gt;0,G249&lt;=85),"Débil",IF(AND(G249&gt;85,G249&lt;=95),"Moderado",IF(G249&gt;96,"Fuerte"," ")))</f>
        <v xml:space="preserve"> </v>
      </c>
      <c r="I242" s="919" t="s">
        <v>160</v>
      </c>
      <c r="J242" s="916"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922" t="str">
        <f>IF(J242="Fuerte","NO",IF(J242=" "," ","SI"))</f>
        <v xml:space="preserve"> </v>
      </c>
    </row>
    <row r="243" spans="1:11" ht="27.6" x14ac:dyDescent="0.25">
      <c r="A243" s="909"/>
      <c r="B243" s="912"/>
      <c r="C243" s="909"/>
      <c r="D243" s="915"/>
      <c r="E243" s="100" t="s">
        <v>199</v>
      </c>
      <c r="F243" s="65" t="s">
        <v>160</v>
      </c>
      <c r="G243" s="64">
        <f>IF(F243="Adecuado",15,0)</f>
        <v>0</v>
      </c>
      <c r="H243" s="917"/>
      <c r="I243" s="920"/>
      <c r="J243" s="917"/>
      <c r="K243" s="923"/>
    </row>
    <row r="244" spans="1:11" ht="27.6" x14ac:dyDescent="0.25">
      <c r="A244" s="909"/>
      <c r="B244" s="912"/>
      <c r="C244" s="909"/>
      <c r="D244" s="50" t="s">
        <v>200</v>
      </c>
      <c r="E244" s="100" t="s">
        <v>201</v>
      </c>
      <c r="F244" s="65" t="s">
        <v>160</v>
      </c>
      <c r="G244" s="64">
        <f>IF(F244="Oportuna",15,0)</f>
        <v>0</v>
      </c>
      <c r="H244" s="917"/>
      <c r="I244" s="920"/>
      <c r="J244" s="917"/>
      <c r="K244" s="923"/>
    </row>
    <row r="245" spans="1:11" ht="41.4" x14ac:dyDescent="0.25">
      <c r="A245" s="909"/>
      <c r="B245" s="912"/>
      <c r="C245" s="909"/>
      <c r="D245" s="50" t="s">
        <v>202</v>
      </c>
      <c r="E245" s="100" t="s">
        <v>203</v>
      </c>
      <c r="F245" s="211" t="s">
        <v>160</v>
      </c>
      <c r="G245" s="64">
        <f>IF(F245="Prevenir",15,IF(F245="Detectar",10,0))</f>
        <v>0</v>
      </c>
      <c r="H245" s="917"/>
      <c r="I245" s="920"/>
      <c r="J245" s="917"/>
      <c r="K245" s="923"/>
    </row>
    <row r="246" spans="1:11" ht="27.6" x14ac:dyDescent="0.25">
      <c r="A246" s="909"/>
      <c r="B246" s="912"/>
      <c r="C246" s="909"/>
      <c r="D246" s="50" t="s">
        <v>204</v>
      </c>
      <c r="E246" s="100" t="s">
        <v>205</v>
      </c>
      <c r="F246" s="65" t="s">
        <v>160</v>
      </c>
      <c r="G246" s="64">
        <f>IF(F246="Confiable",15,0)</f>
        <v>0</v>
      </c>
      <c r="H246" s="917"/>
      <c r="I246" s="920"/>
      <c r="J246" s="917"/>
      <c r="K246" s="923"/>
    </row>
    <row r="247" spans="1:11" ht="41.4" x14ac:dyDescent="0.25">
      <c r="A247" s="909"/>
      <c r="B247" s="912"/>
      <c r="C247" s="909"/>
      <c r="D247" s="50" t="s">
        <v>206</v>
      </c>
      <c r="E247" s="100" t="s">
        <v>207</v>
      </c>
      <c r="F247" s="211" t="s">
        <v>160</v>
      </c>
      <c r="G247" s="64">
        <f>IF(F247="Se investigan y se resuelven oportunamente",15,0)</f>
        <v>0</v>
      </c>
      <c r="H247" s="917"/>
      <c r="I247" s="920"/>
      <c r="J247" s="917"/>
      <c r="K247" s="923"/>
    </row>
    <row r="248" spans="1:11" ht="27.6" x14ac:dyDescent="0.25">
      <c r="A248" s="910"/>
      <c r="B248" s="913"/>
      <c r="C248" s="910"/>
      <c r="D248" s="45" t="s">
        <v>208</v>
      </c>
      <c r="E248" s="100" t="s">
        <v>209</v>
      </c>
      <c r="F248" s="65" t="s">
        <v>160</v>
      </c>
      <c r="G248" s="64">
        <f>IF(F248="Completa",10,IF(F248="Incompleta",5,0))</f>
        <v>0</v>
      </c>
      <c r="H248" s="918"/>
      <c r="I248" s="921"/>
      <c r="J248" s="918"/>
      <c r="K248" s="924"/>
    </row>
    <row r="249" spans="1:11" ht="15" thickBot="1" x14ac:dyDescent="0.3">
      <c r="A249" s="120"/>
      <c r="B249" s="121"/>
      <c r="C249" s="56"/>
      <c r="D249" s="57"/>
      <c r="E249" s="58" t="s">
        <v>210</v>
      </c>
      <c r="F249" s="16"/>
      <c r="G249" s="16">
        <f>SUM(G242:G248)</f>
        <v>0</v>
      </c>
      <c r="H249" s="130"/>
      <c r="I249" s="131"/>
      <c r="J249" s="131"/>
      <c r="K249" s="132"/>
    </row>
    <row r="250" spans="1:11" ht="14.4" thickBot="1" x14ac:dyDescent="0.3"/>
    <row r="251" spans="1:11" ht="27.6" x14ac:dyDescent="0.25">
      <c r="A251" s="925" t="s">
        <v>74</v>
      </c>
      <c r="B251" s="927" t="s">
        <v>212</v>
      </c>
      <c r="C251" s="929" t="s">
        <v>186</v>
      </c>
      <c r="D251" s="931" t="s">
        <v>187</v>
      </c>
      <c r="E251" s="932"/>
      <c r="F251" s="932"/>
      <c r="G251" s="932"/>
      <c r="H251" s="933"/>
      <c r="I251" s="104" t="s">
        <v>188</v>
      </c>
      <c r="J251" s="934" t="s">
        <v>189</v>
      </c>
      <c r="K251" s="906" t="s">
        <v>190</v>
      </c>
    </row>
    <row r="252" spans="1:11" ht="55.8" thickBot="1" x14ac:dyDescent="0.3">
      <c r="A252" s="926"/>
      <c r="B252" s="928"/>
      <c r="C252" s="930"/>
      <c r="D252" s="105" t="s">
        <v>191</v>
      </c>
      <c r="E252" s="51" t="s">
        <v>192</v>
      </c>
      <c r="F252" s="105" t="s">
        <v>193</v>
      </c>
      <c r="G252" s="105" t="s">
        <v>194</v>
      </c>
      <c r="H252" s="105" t="s">
        <v>211</v>
      </c>
      <c r="I252" s="52" t="s">
        <v>196</v>
      </c>
      <c r="J252" s="935"/>
      <c r="K252" s="907"/>
    </row>
    <row r="253" spans="1:11" x14ac:dyDescent="0.25">
      <c r="A253" s="908" t="str">
        <f>DESCRIPCION!A31</f>
        <v>h</v>
      </c>
      <c r="B253" s="911">
        <f>DESCRIPCION!D32</f>
        <v>0</v>
      </c>
      <c r="C253" s="908"/>
      <c r="D253" s="914" t="s">
        <v>197</v>
      </c>
      <c r="E253" s="124" t="s">
        <v>198</v>
      </c>
      <c r="F253" s="68" t="s">
        <v>160</v>
      </c>
      <c r="G253" s="125">
        <f>IF(F253="Asignado",15,0)</f>
        <v>0</v>
      </c>
      <c r="H253" s="916" t="str">
        <f>IF(AND(G260&gt;0,G260&lt;=85),"Débil",IF(AND(G260&gt;85,G260&lt;=95),"Moderado",IF(G260&gt;96,"Fuerte"," ")))</f>
        <v xml:space="preserve"> </v>
      </c>
      <c r="I253" s="919" t="s">
        <v>160</v>
      </c>
      <c r="J253" s="916"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922" t="str">
        <f>IF(J253="Fuerte","NO",IF(J253=" "," ","SI"))</f>
        <v xml:space="preserve"> </v>
      </c>
    </row>
    <row r="254" spans="1:11" ht="27.6" x14ac:dyDescent="0.25">
      <c r="A254" s="909"/>
      <c r="B254" s="912"/>
      <c r="C254" s="909"/>
      <c r="D254" s="915"/>
      <c r="E254" s="100" t="s">
        <v>199</v>
      </c>
      <c r="F254" s="65" t="s">
        <v>160</v>
      </c>
      <c r="G254" s="64">
        <f>IF(F254="Adecuado",15,0)</f>
        <v>0</v>
      </c>
      <c r="H254" s="917"/>
      <c r="I254" s="920"/>
      <c r="J254" s="917"/>
      <c r="K254" s="923"/>
    </row>
    <row r="255" spans="1:11" ht="27.6" x14ac:dyDescent="0.25">
      <c r="A255" s="909"/>
      <c r="B255" s="912"/>
      <c r="C255" s="909"/>
      <c r="D255" s="50" t="s">
        <v>200</v>
      </c>
      <c r="E255" s="100" t="s">
        <v>201</v>
      </c>
      <c r="F255" s="65" t="s">
        <v>160</v>
      </c>
      <c r="G255" s="64">
        <f>IF(F255="Oportuna",15,0)</f>
        <v>0</v>
      </c>
      <c r="H255" s="917"/>
      <c r="I255" s="920"/>
      <c r="J255" s="917"/>
      <c r="K255" s="923"/>
    </row>
    <row r="256" spans="1:11" ht="41.4" x14ac:dyDescent="0.25">
      <c r="A256" s="909"/>
      <c r="B256" s="912"/>
      <c r="C256" s="909"/>
      <c r="D256" s="50" t="s">
        <v>202</v>
      </c>
      <c r="E256" s="100" t="s">
        <v>203</v>
      </c>
      <c r="F256" s="211" t="s">
        <v>160</v>
      </c>
      <c r="G256" s="64">
        <f>IF(F256="Prevenir",15,IF(F256="Detectar",10,0))</f>
        <v>0</v>
      </c>
      <c r="H256" s="917"/>
      <c r="I256" s="920"/>
      <c r="J256" s="917"/>
      <c r="K256" s="923"/>
    </row>
    <row r="257" spans="1:11" ht="27.6" x14ac:dyDescent="0.25">
      <c r="A257" s="909"/>
      <c r="B257" s="912"/>
      <c r="C257" s="909"/>
      <c r="D257" s="50" t="s">
        <v>204</v>
      </c>
      <c r="E257" s="100" t="s">
        <v>205</v>
      </c>
      <c r="F257" s="65" t="s">
        <v>160</v>
      </c>
      <c r="G257" s="64">
        <f>IF(F257="Confiable",15,0)</f>
        <v>0</v>
      </c>
      <c r="H257" s="917"/>
      <c r="I257" s="920"/>
      <c r="J257" s="917"/>
      <c r="K257" s="923"/>
    </row>
    <row r="258" spans="1:11" ht="41.4" x14ac:dyDescent="0.25">
      <c r="A258" s="909"/>
      <c r="B258" s="912"/>
      <c r="C258" s="909"/>
      <c r="D258" s="50" t="s">
        <v>206</v>
      </c>
      <c r="E258" s="100" t="s">
        <v>207</v>
      </c>
      <c r="F258" s="211" t="s">
        <v>160</v>
      </c>
      <c r="G258" s="64">
        <f>IF(F258="Se investigan y se resuelven oportunamente",15,0)</f>
        <v>0</v>
      </c>
      <c r="H258" s="917"/>
      <c r="I258" s="920"/>
      <c r="J258" s="917"/>
      <c r="K258" s="923"/>
    </row>
    <row r="259" spans="1:11" ht="27.6" x14ac:dyDescent="0.25">
      <c r="A259" s="910"/>
      <c r="B259" s="913"/>
      <c r="C259" s="910"/>
      <c r="D259" s="45" t="s">
        <v>208</v>
      </c>
      <c r="E259" s="100" t="s">
        <v>209</v>
      </c>
      <c r="F259" s="65" t="s">
        <v>160</v>
      </c>
      <c r="G259" s="64">
        <f>IF(F259="Completa",10,IF(F259="Incompleta",5,0))</f>
        <v>0</v>
      </c>
      <c r="H259" s="918"/>
      <c r="I259" s="921"/>
      <c r="J259" s="918"/>
      <c r="K259" s="924"/>
    </row>
    <row r="260" spans="1:11" ht="15" thickBot="1" x14ac:dyDescent="0.3">
      <c r="A260" s="120"/>
      <c r="B260" s="121"/>
      <c r="C260" s="56"/>
      <c r="D260" s="57"/>
      <c r="E260" s="58" t="s">
        <v>210</v>
      </c>
      <c r="F260" s="16"/>
      <c r="G260" s="16">
        <f>SUM(G253:G259)</f>
        <v>0</v>
      </c>
      <c r="H260" s="130"/>
      <c r="I260" s="131"/>
      <c r="J260" s="131"/>
      <c r="K260" s="132"/>
    </row>
    <row r="261" spans="1:11" ht="14.4" thickBot="1" x14ac:dyDescent="0.3"/>
    <row r="262" spans="1:11" ht="27.6" x14ac:dyDescent="0.25">
      <c r="A262" s="925" t="s">
        <v>74</v>
      </c>
      <c r="B262" s="927" t="s">
        <v>212</v>
      </c>
      <c r="C262" s="929" t="s">
        <v>186</v>
      </c>
      <c r="D262" s="931" t="s">
        <v>187</v>
      </c>
      <c r="E262" s="932"/>
      <c r="F262" s="932"/>
      <c r="G262" s="932"/>
      <c r="H262" s="933"/>
      <c r="I262" s="104" t="s">
        <v>188</v>
      </c>
      <c r="J262" s="934" t="s">
        <v>189</v>
      </c>
      <c r="K262" s="906" t="s">
        <v>190</v>
      </c>
    </row>
    <row r="263" spans="1:11" ht="55.8" thickBot="1" x14ac:dyDescent="0.3">
      <c r="A263" s="926"/>
      <c r="B263" s="928"/>
      <c r="C263" s="930"/>
      <c r="D263" s="105" t="s">
        <v>191</v>
      </c>
      <c r="E263" s="51" t="s">
        <v>192</v>
      </c>
      <c r="F263" s="105" t="s">
        <v>193</v>
      </c>
      <c r="G263" s="105" t="s">
        <v>194</v>
      </c>
      <c r="H263" s="105" t="s">
        <v>211</v>
      </c>
      <c r="I263" s="52" t="s">
        <v>196</v>
      </c>
      <c r="J263" s="935"/>
      <c r="K263" s="907"/>
    </row>
    <row r="264" spans="1:11" x14ac:dyDescent="0.25">
      <c r="A264" s="908" t="str">
        <f>DESCRIPCION!A31</f>
        <v>h</v>
      </c>
      <c r="B264" s="911">
        <f>DESCRIPCION!D33</f>
        <v>0</v>
      </c>
      <c r="C264" s="908"/>
      <c r="D264" s="914" t="s">
        <v>197</v>
      </c>
      <c r="E264" s="124" t="s">
        <v>198</v>
      </c>
      <c r="F264" s="68" t="s">
        <v>160</v>
      </c>
      <c r="G264" s="125">
        <f>IF(F264="Asignado",15,0)</f>
        <v>0</v>
      </c>
      <c r="H264" s="916" t="str">
        <f>IF(AND(G271&gt;0,G271&lt;=85),"Débil",IF(AND(G271&gt;85,G271&lt;=95),"Moderado",IF(G271&gt;96,"Fuerte"," ")))</f>
        <v xml:space="preserve"> </v>
      </c>
      <c r="I264" s="919" t="s">
        <v>160</v>
      </c>
      <c r="J264" s="916"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922" t="str">
        <f>IF(J264="Fuerte","NO",IF(J264=" "," ","SI"))</f>
        <v xml:space="preserve"> </v>
      </c>
    </row>
    <row r="265" spans="1:11" ht="27.6" x14ac:dyDescent="0.25">
      <c r="A265" s="909"/>
      <c r="B265" s="912"/>
      <c r="C265" s="909"/>
      <c r="D265" s="915"/>
      <c r="E265" s="100" t="s">
        <v>199</v>
      </c>
      <c r="F265" s="65" t="s">
        <v>160</v>
      </c>
      <c r="G265" s="64">
        <f>IF(F265="Adecuado",15,0)</f>
        <v>0</v>
      </c>
      <c r="H265" s="917"/>
      <c r="I265" s="920"/>
      <c r="J265" s="917"/>
      <c r="K265" s="923"/>
    </row>
    <row r="266" spans="1:11" ht="27.6" x14ac:dyDescent="0.25">
      <c r="A266" s="909"/>
      <c r="B266" s="912"/>
      <c r="C266" s="909"/>
      <c r="D266" s="50" t="s">
        <v>200</v>
      </c>
      <c r="E266" s="100" t="s">
        <v>201</v>
      </c>
      <c r="F266" s="65" t="s">
        <v>160</v>
      </c>
      <c r="G266" s="64">
        <f>IF(F266="Oportuna",15,0)</f>
        <v>0</v>
      </c>
      <c r="H266" s="917"/>
      <c r="I266" s="920"/>
      <c r="J266" s="917"/>
      <c r="K266" s="923"/>
    </row>
    <row r="267" spans="1:11" ht="41.4" x14ac:dyDescent="0.25">
      <c r="A267" s="909"/>
      <c r="B267" s="912"/>
      <c r="C267" s="909"/>
      <c r="D267" s="50" t="s">
        <v>202</v>
      </c>
      <c r="E267" s="100" t="s">
        <v>203</v>
      </c>
      <c r="F267" s="211" t="s">
        <v>160</v>
      </c>
      <c r="G267" s="64">
        <f>IF(F267="Prevenir",15,IF(F267="Detectar",10,0))</f>
        <v>0</v>
      </c>
      <c r="H267" s="917"/>
      <c r="I267" s="920"/>
      <c r="J267" s="917"/>
      <c r="K267" s="923"/>
    </row>
    <row r="268" spans="1:11" ht="27.6" x14ac:dyDescent="0.25">
      <c r="A268" s="909"/>
      <c r="B268" s="912"/>
      <c r="C268" s="909"/>
      <c r="D268" s="50" t="s">
        <v>204</v>
      </c>
      <c r="E268" s="100" t="s">
        <v>205</v>
      </c>
      <c r="F268" s="65" t="s">
        <v>160</v>
      </c>
      <c r="G268" s="64">
        <f>IF(F268="Confiable",15,0)</f>
        <v>0</v>
      </c>
      <c r="H268" s="917"/>
      <c r="I268" s="920"/>
      <c r="J268" s="917"/>
      <c r="K268" s="923"/>
    </row>
    <row r="269" spans="1:11" ht="41.4" x14ac:dyDescent="0.25">
      <c r="A269" s="909"/>
      <c r="B269" s="912"/>
      <c r="C269" s="909"/>
      <c r="D269" s="50" t="s">
        <v>206</v>
      </c>
      <c r="E269" s="100" t="s">
        <v>207</v>
      </c>
      <c r="F269" s="211" t="s">
        <v>160</v>
      </c>
      <c r="G269" s="64">
        <f>IF(F269="Se investigan y se resuelven oportunamente",15,0)</f>
        <v>0</v>
      </c>
      <c r="H269" s="917"/>
      <c r="I269" s="920"/>
      <c r="J269" s="917"/>
      <c r="K269" s="923"/>
    </row>
    <row r="270" spans="1:11" ht="27.6" x14ac:dyDescent="0.25">
      <c r="A270" s="910"/>
      <c r="B270" s="913"/>
      <c r="C270" s="910"/>
      <c r="D270" s="45" t="s">
        <v>208</v>
      </c>
      <c r="E270" s="100" t="s">
        <v>209</v>
      </c>
      <c r="F270" s="65" t="s">
        <v>160</v>
      </c>
      <c r="G270" s="64">
        <f>IF(F270="Completa",10,IF(F270="Incompleta",5,0))</f>
        <v>0</v>
      </c>
      <c r="H270" s="918"/>
      <c r="I270" s="921"/>
      <c r="J270" s="918"/>
      <c r="K270" s="924"/>
    </row>
    <row r="271" spans="1:11" ht="15" thickBot="1" x14ac:dyDescent="0.3">
      <c r="A271" s="120"/>
      <c r="B271" s="121"/>
      <c r="C271" s="56"/>
      <c r="D271" s="57"/>
      <c r="E271" s="58" t="s">
        <v>210</v>
      </c>
      <c r="F271" s="16"/>
      <c r="G271" s="16">
        <f>SUM(G264:G270)</f>
        <v>0</v>
      </c>
      <c r="H271" s="130"/>
      <c r="I271" s="131"/>
      <c r="J271" s="131"/>
      <c r="K271" s="132"/>
    </row>
    <row r="272" spans="1:11" ht="14.4" thickBot="1" x14ac:dyDescent="0.3"/>
    <row r="273" spans="1:11" ht="27.6" x14ac:dyDescent="0.25">
      <c r="A273" s="925" t="s">
        <v>74</v>
      </c>
      <c r="B273" s="927" t="s">
        <v>212</v>
      </c>
      <c r="C273" s="929" t="s">
        <v>186</v>
      </c>
      <c r="D273" s="931" t="s">
        <v>187</v>
      </c>
      <c r="E273" s="932"/>
      <c r="F273" s="932"/>
      <c r="G273" s="932"/>
      <c r="H273" s="933"/>
      <c r="I273" s="104" t="s">
        <v>188</v>
      </c>
      <c r="J273" s="934" t="s">
        <v>189</v>
      </c>
      <c r="K273" s="906" t="s">
        <v>190</v>
      </c>
    </row>
    <row r="274" spans="1:11" ht="55.8" thickBot="1" x14ac:dyDescent="0.3">
      <c r="A274" s="926"/>
      <c r="B274" s="928"/>
      <c r="C274" s="930"/>
      <c r="D274" s="105" t="s">
        <v>191</v>
      </c>
      <c r="E274" s="51" t="s">
        <v>192</v>
      </c>
      <c r="F274" s="105" t="s">
        <v>193</v>
      </c>
      <c r="G274" s="105" t="s">
        <v>194</v>
      </c>
      <c r="H274" s="105" t="s">
        <v>211</v>
      </c>
      <c r="I274" s="52" t="s">
        <v>196</v>
      </c>
      <c r="J274" s="935"/>
      <c r="K274" s="907"/>
    </row>
    <row r="275" spans="1:11" x14ac:dyDescent="0.25">
      <c r="A275" s="908" t="str">
        <f>DESCRIPCION!A34</f>
        <v>i</v>
      </c>
      <c r="B275" s="911">
        <f>DESCRIPCION!D34</f>
        <v>0</v>
      </c>
      <c r="C275" s="908"/>
      <c r="D275" s="914" t="s">
        <v>197</v>
      </c>
      <c r="E275" s="124" t="s">
        <v>198</v>
      </c>
      <c r="F275" s="68" t="s">
        <v>160</v>
      </c>
      <c r="G275" s="125">
        <f>IF(F275="Asignado",15,0)</f>
        <v>0</v>
      </c>
      <c r="H275" s="916" t="str">
        <f>IF(AND(G282&gt;0,G282&lt;=85),"Débil",IF(AND(G282&gt;85,G282&lt;=95),"Moderado",IF(G282&gt;96,"Fuerte"," ")))</f>
        <v xml:space="preserve"> </v>
      </c>
      <c r="I275" s="919" t="s">
        <v>160</v>
      </c>
      <c r="J275" s="916"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922" t="str">
        <f>IF(J275="Fuerte","NO",IF(J275=" "," ","SI"))</f>
        <v xml:space="preserve"> </v>
      </c>
    </row>
    <row r="276" spans="1:11" ht="27.6" x14ac:dyDescent="0.25">
      <c r="A276" s="909"/>
      <c r="B276" s="912"/>
      <c r="C276" s="909"/>
      <c r="D276" s="915"/>
      <c r="E276" s="100" t="s">
        <v>199</v>
      </c>
      <c r="F276" s="65" t="s">
        <v>160</v>
      </c>
      <c r="G276" s="64">
        <f>IF(F276="Adecuado",15,0)</f>
        <v>0</v>
      </c>
      <c r="H276" s="917"/>
      <c r="I276" s="920"/>
      <c r="J276" s="917"/>
      <c r="K276" s="923"/>
    </row>
    <row r="277" spans="1:11" ht="27.6" x14ac:dyDescent="0.25">
      <c r="A277" s="909"/>
      <c r="B277" s="912"/>
      <c r="C277" s="909"/>
      <c r="D277" s="50" t="s">
        <v>200</v>
      </c>
      <c r="E277" s="100" t="s">
        <v>201</v>
      </c>
      <c r="F277" s="65" t="s">
        <v>160</v>
      </c>
      <c r="G277" s="64">
        <f>IF(F277="Oportuna",15,0)</f>
        <v>0</v>
      </c>
      <c r="H277" s="917"/>
      <c r="I277" s="920"/>
      <c r="J277" s="917"/>
      <c r="K277" s="923"/>
    </row>
    <row r="278" spans="1:11" ht="41.4" x14ac:dyDescent="0.25">
      <c r="A278" s="909"/>
      <c r="B278" s="912"/>
      <c r="C278" s="909"/>
      <c r="D278" s="50" t="s">
        <v>202</v>
      </c>
      <c r="E278" s="100" t="s">
        <v>203</v>
      </c>
      <c r="F278" s="211" t="s">
        <v>160</v>
      </c>
      <c r="G278" s="64">
        <f>IF(F278="Prevenir",15,IF(F278="Detectar",10,0))</f>
        <v>0</v>
      </c>
      <c r="H278" s="917"/>
      <c r="I278" s="920"/>
      <c r="J278" s="917"/>
      <c r="K278" s="923"/>
    </row>
    <row r="279" spans="1:11" ht="27.6" x14ac:dyDescent="0.25">
      <c r="A279" s="909"/>
      <c r="B279" s="912"/>
      <c r="C279" s="909"/>
      <c r="D279" s="50" t="s">
        <v>204</v>
      </c>
      <c r="E279" s="100" t="s">
        <v>205</v>
      </c>
      <c r="F279" s="65" t="s">
        <v>160</v>
      </c>
      <c r="G279" s="64">
        <f>IF(F279="Confiable",15,0)</f>
        <v>0</v>
      </c>
      <c r="H279" s="917"/>
      <c r="I279" s="920"/>
      <c r="J279" s="917"/>
      <c r="K279" s="923"/>
    </row>
    <row r="280" spans="1:11" ht="41.4" x14ac:dyDescent="0.25">
      <c r="A280" s="909"/>
      <c r="B280" s="912"/>
      <c r="C280" s="909"/>
      <c r="D280" s="50" t="s">
        <v>206</v>
      </c>
      <c r="E280" s="100" t="s">
        <v>207</v>
      </c>
      <c r="F280" s="211" t="s">
        <v>160</v>
      </c>
      <c r="G280" s="64">
        <f>IF(F280="Se investigan y se resuelven oportunamente",15,0)</f>
        <v>0</v>
      </c>
      <c r="H280" s="917"/>
      <c r="I280" s="920"/>
      <c r="J280" s="917"/>
      <c r="K280" s="923"/>
    </row>
    <row r="281" spans="1:11" ht="27.6" x14ac:dyDescent="0.25">
      <c r="A281" s="910"/>
      <c r="B281" s="913"/>
      <c r="C281" s="910"/>
      <c r="D281" s="45" t="s">
        <v>208</v>
      </c>
      <c r="E281" s="100" t="s">
        <v>209</v>
      </c>
      <c r="F281" s="65" t="s">
        <v>160</v>
      </c>
      <c r="G281" s="64">
        <f>IF(F281="Completa",10,IF(F281="Incompleta",5,0))</f>
        <v>0</v>
      </c>
      <c r="H281" s="918"/>
      <c r="I281" s="921"/>
      <c r="J281" s="918"/>
      <c r="K281" s="924"/>
    </row>
    <row r="282" spans="1:11" ht="15" thickBot="1" x14ac:dyDescent="0.3">
      <c r="A282" s="120"/>
      <c r="B282" s="121"/>
      <c r="C282" s="56"/>
      <c r="D282" s="57"/>
      <c r="E282" s="58" t="s">
        <v>210</v>
      </c>
      <c r="F282" s="16"/>
      <c r="G282" s="16">
        <f>SUM(G275:G281)</f>
        <v>0</v>
      </c>
      <c r="H282" s="130"/>
      <c r="I282" s="131"/>
      <c r="J282" s="131"/>
      <c r="K282" s="132"/>
    </row>
    <row r="283" spans="1:11" ht="14.4" thickBot="1" x14ac:dyDescent="0.3"/>
    <row r="284" spans="1:11" ht="27.6" x14ac:dyDescent="0.25">
      <c r="A284" s="925" t="s">
        <v>74</v>
      </c>
      <c r="B284" s="927" t="s">
        <v>212</v>
      </c>
      <c r="C284" s="929" t="s">
        <v>186</v>
      </c>
      <c r="D284" s="931" t="s">
        <v>187</v>
      </c>
      <c r="E284" s="932"/>
      <c r="F284" s="932"/>
      <c r="G284" s="932"/>
      <c r="H284" s="933"/>
      <c r="I284" s="104" t="s">
        <v>188</v>
      </c>
      <c r="J284" s="934" t="s">
        <v>189</v>
      </c>
      <c r="K284" s="906" t="s">
        <v>190</v>
      </c>
    </row>
    <row r="285" spans="1:11" ht="55.8" thickBot="1" x14ac:dyDescent="0.3">
      <c r="A285" s="926"/>
      <c r="B285" s="928"/>
      <c r="C285" s="930"/>
      <c r="D285" s="105" t="s">
        <v>191</v>
      </c>
      <c r="E285" s="51" t="s">
        <v>192</v>
      </c>
      <c r="F285" s="105" t="s">
        <v>193</v>
      </c>
      <c r="G285" s="105" t="s">
        <v>194</v>
      </c>
      <c r="H285" s="105" t="s">
        <v>211</v>
      </c>
      <c r="I285" s="52" t="s">
        <v>196</v>
      </c>
      <c r="J285" s="935"/>
      <c r="K285" s="907"/>
    </row>
    <row r="286" spans="1:11" x14ac:dyDescent="0.25">
      <c r="A286" s="908" t="str">
        <f>DESCRIPCION!A34</f>
        <v>i</v>
      </c>
      <c r="B286" s="911">
        <f>DESCRIPCION!D35</f>
        <v>0</v>
      </c>
      <c r="C286" s="908"/>
      <c r="D286" s="914" t="s">
        <v>197</v>
      </c>
      <c r="E286" s="124" t="s">
        <v>198</v>
      </c>
      <c r="F286" s="68" t="s">
        <v>160</v>
      </c>
      <c r="G286" s="125">
        <f>IF(F286="Asignado",15,0)</f>
        <v>0</v>
      </c>
      <c r="H286" s="916" t="str">
        <f>IF(AND(G293&gt;0,G293&lt;=85),"Débil",IF(AND(G293&gt;85,G293&lt;=95),"Moderado",IF(G293&gt;96,"Fuerte"," ")))</f>
        <v xml:space="preserve"> </v>
      </c>
      <c r="I286" s="919" t="s">
        <v>160</v>
      </c>
      <c r="J286" s="916"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922" t="str">
        <f>IF(J286="Fuerte","NO",IF(J286=" "," ","SI"))</f>
        <v xml:space="preserve"> </v>
      </c>
    </row>
    <row r="287" spans="1:11" ht="27.6" x14ac:dyDescent="0.25">
      <c r="A287" s="909"/>
      <c r="B287" s="912"/>
      <c r="C287" s="909"/>
      <c r="D287" s="915"/>
      <c r="E287" s="100" t="s">
        <v>199</v>
      </c>
      <c r="F287" s="65" t="s">
        <v>160</v>
      </c>
      <c r="G287" s="64">
        <f>IF(F287="Adecuado",15,0)</f>
        <v>0</v>
      </c>
      <c r="H287" s="917"/>
      <c r="I287" s="920"/>
      <c r="J287" s="917"/>
      <c r="K287" s="923"/>
    </row>
    <row r="288" spans="1:11" ht="27.6" x14ac:dyDescent="0.25">
      <c r="A288" s="909"/>
      <c r="B288" s="912"/>
      <c r="C288" s="909"/>
      <c r="D288" s="50" t="s">
        <v>200</v>
      </c>
      <c r="E288" s="100" t="s">
        <v>201</v>
      </c>
      <c r="F288" s="65" t="s">
        <v>160</v>
      </c>
      <c r="G288" s="64">
        <f>IF(F288="Oportuna",15,0)</f>
        <v>0</v>
      </c>
      <c r="H288" s="917"/>
      <c r="I288" s="920"/>
      <c r="J288" s="917"/>
      <c r="K288" s="923"/>
    </row>
    <row r="289" spans="1:11" ht="41.4" x14ac:dyDescent="0.25">
      <c r="A289" s="909"/>
      <c r="B289" s="912"/>
      <c r="C289" s="909"/>
      <c r="D289" s="50" t="s">
        <v>202</v>
      </c>
      <c r="E289" s="100" t="s">
        <v>203</v>
      </c>
      <c r="F289" s="211" t="s">
        <v>160</v>
      </c>
      <c r="G289" s="64">
        <f>IF(F289="Prevenir",15,IF(F289="Detectar",10,0))</f>
        <v>0</v>
      </c>
      <c r="H289" s="917"/>
      <c r="I289" s="920"/>
      <c r="J289" s="917"/>
      <c r="K289" s="923"/>
    </row>
    <row r="290" spans="1:11" ht="27.6" x14ac:dyDescent="0.25">
      <c r="A290" s="909"/>
      <c r="B290" s="912"/>
      <c r="C290" s="909"/>
      <c r="D290" s="50" t="s">
        <v>204</v>
      </c>
      <c r="E290" s="100" t="s">
        <v>205</v>
      </c>
      <c r="F290" s="65" t="s">
        <v>160</v>
      </c>
      <c r="G290" s="64">
        <f>IF(F290="Confiable",15,0)</f>
        <v>0</v>
      </c>
      <c r="H290" s="917"/>
      <c r="I290" s="920"/>
      <c r="J290" s="917"/>
      <c r="K290" s="923"/>
    </row>
    <row r="291" spans="1:11" ht="41.4" x14ac:dyDescent="0.25">
      <c r="A291" s="909"/>
      <c r="B291" s="912"/>
      <c r="C291" s="909"/>
      <c r="D291" s="50" t="s">
        <v>206</v>
      </c>
      <c r="E291" s="100" t="s">
        <v>207</v>
      </c>
      <c r="F291" s="211" t="s">
        <v>160</v>
      </c>
      <c r="G291" s="64">
        <f>IF(F291="Se investigan y se resuelven oportunamente",15,0)</f>
        <v>0</v>
      </c>
      <c r="H291" s="917"/>
      <c r="I291" s="920"/>
      <c r="J291" s="917"/>
      <c r="K291" s="923"/>
    </row>
    <row r="292" spans="1:11" ht="27.6" x14ac:dyDescent="0.25">
      <c r="A292" s="910"/>
      <c r="B292" s="913"/>
      <c r="C292" s="910"/>
      <c r="D292" s="45" t="s">
        <v>208</v>
      </c>
      <c r="E292" s="100" t="s">
        <v>209</v>
      </c>
      <c r="F292" s="65" t="s">
        <v>160</v>
      </c>
      <c r="G292" s="64">
        <f>IF(F292="Completa",10,IF(F292="Incompleta",5,0))</f>
        <v>0</v>
      </c>
      <c r="H292" s="918"/>
      <c r="I292" s="921"/>
      <c r="J292" s="918"/>
      <c r="K292" s="924"/>
    </row>
    <row r="293" spans="1:11" ht="15" thickBot="1" x14ac:dyDescent="0.3">
      <c r="A293" s="120"/>
      <c r="B293" s="121"/>
      <c r="C293" s="56"/>
      <c r="D293" s="57"/>
      <c r="E293" s="58" t="s">
        <v>210</v>
      </c>
      <c r="F293" s="16"/>
      <c r="G293" s="16">
        <f>SUM(G286:G292)</f>
        <v>0</v>
      </c>
      <c r="H293" s="130"/>
      <c r="I293" s="131"/>
      <c r="J293" s="131"/>
      <c r="K293" s="132"/>
    </row>
    <row r="294" spans="1:11" ht="14.4" thickBot="1" x14ac:dyDescent="0.3"/>
    <row r="295" spans="1:11" ht="27.6" x14ac:dyDescent="0.25">
      <c r="A295" s="925" t="s">
        <v>74</v>
      </c>
      <c r="B295" s="927" t="s">
        <v>212</v>
      </c>
      <c r="C295" s="929" t="s">
        <v>186</v>
      </c>
      <c r="D295" s="931" t="s">
        <v>187</v>
      </c>
      <c r="E295" s="932"/>
      <c r="F295" s="932"/>
      <c r="G295" s="932"/>
      <c r="H295" s="933"/>
      <c r="I295" s="104" t="s">
        <v>188</v>
      </c>
      <c r="J295" s="934" t="s">
        <v>189</v>
      </c>
      <c r="K295" s="906" t="s">
        <v>190</v>
      </c>
    </row>
    <row r="296" spans="1:11" ht="55.8" thickBot="1" x14ac:dyDescent="0.3">
      <c r="A296" s="926"/>
      <c r="B296" s="928"/>
      <c r="C296" s="930"/>
      <c r="D296" s="105" t="s">
        <v>191</v>
      </c>
      <c r="E296" s="51" t="s">
        <v>192</v>
      </c>
      <c r="F296" s="105" t="s">
        <v>193</v>
      </c>
      <c r="G296" s="105" t="s">
        <v>194</v>
      </c>
      <c r="H296" s="105" t="s">
        <v>211</v>
      </c>
      <c r="I296" s="52" t="s">
        <v>196</v>
      </c>
      <c r="J296" s="935"/>
      <c r="K296" s="907"/>
    </row>
    <row r="297" spans="1:11" x14ac:dyDescent="0.25">
      <c r="A297" s="908" t="str">
        <f>DESCRIPCION!A34</f>
        <v>i</v>
      </c>
      <c r="B297" s="911">
        <f>DESCRIPCION!D36</f>
        <v>0</v>
      </c>
      <c r="C297" s="908"/>
      <c r="D297" s="914" t="s">
        <v>197</v>
      </c>
      <c r="E297" s="124" t="s">
        <v>198</v>
      </c>
      <c r="F297" s="68" t="s">
        <v>160</v>
      </c>
      <c r="G297" s="125">
        <f>IF(F297="Asignado",15,0)</f>
        <v>0</v>
      </c>
      <c r="H297" s="916" t="str">
        <f>IF(AND(G304&gt;0,G304&lt;=85),"Débil",IF(AND(G304&gt;85,G304&lt;=95),"Moderado",IF(G304&gt;96,"Fuerte"," ")))</f>
        <v xml:space="preserve"> </v>
      </c>
      <c r="I297" s="919" t="s">
        <v>160</v>
      </c>
      <c r="J297" s="916"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922" t="str">
        <f>IF(J297="Fuerte","NO",IF(J297=" "," ","SI"))</f>
        <v xml:space="preserve"> </v>
      </c>
    </row>
    <row r="298" spans="1:11" ht="27.6" x14ac:dyDescent="0.25">
      <c r="A298" s="909"/>
      <c r="B298" s="912"/>
      <c r="C298" s="909"/>
      <c r="D298" s="915"/>
      <c r="E298" s="100" t="s">
        <v>199</v>
      </c>
      <c r="F298" s="65" t="s">
        <v>160</v>
      </c>
      <c r="G298" s="64">
        <f>IF(F298="Adecuado",15,0)</f>
        <v>0</v>
      </c>
      <c r="H298" s="917"/>
      <c r="I298" s="920"/>
      <c r="J298" s="917"/>
      <c r="K298" s="923"/>
    </row>
    <row r="299" spans="1:11" ht="27.6" x14ac:dyDescent="0.25">
      <c r="A299" s="909"/>
      <c r="B299" s="912"/>
      <c r="C299" s="909"/>
      <c r="D299" s="50" t="s">
        <v>200</v>
      </c>
      <c r="E299" s="100" t="s">
        <v>201</v>
      </c>
      <c r="F299" s="65" t="s">
        <v>160</v>
      </c>
      <c r="G299" s="64">
        <f>IF(F299="Oportuna",15,0)</f>
        <v>0</v>
      </c>
      <c r="H299" s="917"/>
      <c r="I299" s="920"/>
      <c r="J299" s="917"/>
      <c r="K299" s="923"/>
    </row>
    <row r="300" spans="1:11" ht="41.4" x14ac:dyDescent="0.25">
      <c r="A300" s="909"/>
      <c r="B300" s="912"/>
      <c r="C300" s="909"/>
      <c r="D300" s="50" t="s">
        <v>202</v>
      </c>
      <c r="E300" s="100" t="s">
        <v>203</v>
      </c>
      <c r="F300" s="211" t="s">
        <v>160</v>
      </c>
      <c r="G300" s="64">
        <f>IF(F300="Prevenir",15,IF(F300="Detectar",10,0))</f>
        <v>0</v>
      </c>
      <c r="H300" s="917"/>
      <c r="I300" s="920"/>
      <c r="J300" s="917"/>
      <c r="K300" s="923"/>
    </row>
    <row r="301" spans="1:11" ht="27.6" x14ac:dyDescent="0.25">
      <c r="A301" s="909"/>
      <c r="B301" s="912"/>
      <c r="C301" s="909"/>
      <c r="D301" s="50" t="s">
        <v>204</v>
      </c>
      <c r="E301" s="100" t="s">
        <v>205</v>
      </c>
      <c r="F301" s="65" t="s">
        <v>160</v>
      </c>
      <c r="G301" s="64">
        <f>IF(F301="Confiable",15,0)</f>
        <v>0</v>
      </c>
      <c r="H301" s="917"/>
      <c r="I301" s="920"/>
      <c r="J301" s="917"/>
      <c r="K301" s="923"/>
    </row>
    <row r="302" spans="1:11" ht="41.4" x14ac:dyDescent="0.25">
      <c r="A302" s="909"/>
      <c r="B302" s="912"/>
      <c r="C302" s="909"/>
      <c r="D302" s="50" t="s">
        <v>206</v>
      </c>
      <c r="E302" s="100" t="s">
        <v>207</v>
      </c>
      <c r="F302" s="211" t="s">
        <v>160</v>
      </c>
      <c r="G302" s="64">
        <f>IF(F302="Se investigan y se resuelven oportunamente",15,0)</f>
        <v>0</v>
      </c>
      <c r="H302" s="917"/>
      <c r="I302" s="920"/>
      <c r="J302" s="917"/>
      <c r="K302" s="923"/>
    </row>
    <row r="303" spans="1:11" ht="27.6" x14ac:dyDescent="0.25">
      <c r="A303" s="910"/>
      <c r="B303" s="913"/>
      <c r="C303" s="910"/>
      <c r="D303" s="45" t="s">
        <v>208</v>
      </c>
      <c r="E303" s="100" t="s">
        <v>209</v>
      </c>
      <c r="F303" s="65" t="s">
        <v>160</v>
      </c>
      <c r="G303" s="64">
        <f>IF(F303="Completa",10,IF(F303="Incompleta",5,0))</f>
        <v>0</v>
      </c>
      <c r="H303" s="918"/>
      <c r="I303" s="921"/>
      <c r="J303" s="918"/>
      <c r="K303" s="924"/>
    </row>
    <row r="304" spans="1:11" ht="15" thickBot="1" x14ac:dyDescent="0.3">
      <c r="A304" s="120"/>
      <c r="B304" s="121"/>
      <c r="C304" s="56"/>
      <c r="D304" s="57"/>
      <c r="E304" s="58" t="s">
        <v>210</v>
      </c>
      <c r="F304" s="16"/>
      <c r="G304" s="16">
        <f>SUM(G297:G303)</f>
        <v>0</v>
      </c>
      <c r="H304" s="130"/>
      <c r="I304" s="131"/>
      <c r="J304" s="131"/>
      <c r="K304" s="132"/>
    </row>
    <row r="305" spans="1:11" ht="14.4" thickBot="1" x14ac:dyDescent="0.3"/>
    <row r="306" spans="1:11" ht="27.6" x14ac:dyDescent="0.25">
      <c r="A306" s="925" t="s">
        <v>74</v>
      </c>
      <c r="B306" s="927" t="s">
        <v>212</v>
      </c>
      <c r="C306" s="929" t="s">
        <v>186</v>
      </c>
      <c r="D306" s="931" t="s">
        <v>187</v>
      </c>
      <c r="E306" s="932"/>
      <c r="F306" s="932"/>
      <c r="G306" s="932"/>
      <c r="H306" s="933"/>
      <c r="I306" s="104" t="s">
        <v>188</v>
      </c>
      <c r="J306" s="934" t="s">
        <v>189</v>
      </c>
      <c r="K306" s="906" t="s">
        <v>190</v>
      </c>
    </row>
    <row r="307" spans="1:11" ht="55.8" thickBot="1" x14ac:dyDescent="0.3">
      <c r="A307" s="926"/>
      <c r="B307" s="928"/>
      <c r="C307" s="930"/>
      <c r="D307" s="105" t="s">
        <v>191</v>
      </c>
      <c r="E307" s="51" t="s">
        <v>192</v>
      </c>
      <c r="F307" s="105" t="s">
        <v>193</v>
      </c>
      <c r="G307" s="105" t="s">
        <v>194</v>
      </c>
      <c r="H307" s="105" t="s">
        <v>211</v>
      </c>
      <c r="I307" s="52" t="s">
        <v>196</v>
      </c>
      <c r="J307" s="935"/>
      <c r="K307" s="907"/>
    </row>
    <row r="308" spans="1:11" x14ac:dyDescent="0.25">
      <c r="A308" s="908" t="str">
        <f>DESCRIPCION!A37</f>
        <v>j</v>
      </c>
      <c r="B308" s="911">
        <f>DESCRIPCION!D37</f>
        <v>0</v>
      </c>
      <c r="C308" s="908"/>
      <c r="D308" s="914" t="s">
        <v>197</v>
      </c>
      <c r="E308" s="124" t="s">
        <v>198</v>
      </c>
      <c r="F308" s="68" t="s">
        <v>160</v>
      </c>
      <c r="G308" s="125">
        <f>IF(F308="Asignado",15,0)</f>
        <v>0</v>
      </c>
      <c r="H308" s="916" t="str">
        <f>IF(AND(G315&gt;0,G315&lt;=85),"Débil",IF(AND(G315&gt;85,G315&lt;=95),"Moderado",IF(G315&gt;96,"Fuerte"," ")))</f>
        <v xml:space="preserve"> </v>
      </c>
      <c r="I308" s="919" t="s">
        <v>160</v>
      </c>
      <c r="J308" s="916"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922" t="str">
        <f>IF(J308="Fuerte","NO",IF(J308=" "," ","SI"))</f>
        <v xml:space="preserve"> </v>
      </c>
    </row>
    <row r="309" spans="1:11" ht="27.6" x14ac:dyDescent="0.25">
      <c r="A309" s="909"/>
      <c r="B309" s="912"/>
      <c r="C309" s="909"/>
      <c r="D309" s="915"/>
      <c r="E309" s="100" t="s">
        <v>199</v>
      </c>
      <c r="F309" s="65" t="s">
        <v>160</v>
      </c>
      <c r="G309" s="64">
        <f>IF(F309="Adecuado",15,0)</f>
        <v>0</v>
      </c>
      <c r="H309" s="917"/>
      <c r="I309" s="920"/>
      <c r="J309" s="917"/>
      <c r="K309" s="923"/>
    </row>
    <row r="310" spans="1:11" ht="27.6" x14ac:dyDescent="0.25">
      <c r="A310" s="909"/>
      <c r="B310" s="912"/>
      <c r="C310" s="909"/>
      <c r="D310" s="50" t="s">
        <v>200</v>
      </c>
      <c r="E310" s="100" t="s">
        <v>201</v>
      </c>
      <c r="F310" s="65" t="s">
        <v>160</v>
      </c>
      <c r="G310" s="64">
        <f>IF(F310="Oportuna",15,0)</f>
        <v>0</v>
      </c>
      <c r="H310" s="917"/>
      <c r="I310" s="920"/>
      <c r="J310" s="917"/>
      <c r="K310" s="923"/>
    </row>
    <row r="311" spans="1:11" ht="41.4" x14ac:dyDescent="0.25">
      <c r="A311" s="909"/>
      <c r="B311" s="912"/>
      <c r="C311" s="909"/>
      <c r="D311" s="50" t="s">
        <v>202</v>
      </c>
      <c r="E311" s="100" t="s">
        <v>203</v>
      </c>
      <c r="F311" s="211" t="s">
        <v>160</v>
      </c>
      <c r="G311" s="64">
        <f>IF(F311="Prevenir",15,IF(F311="Detectar",10,0))</f>
        <v>0</v>
      </c>
      <c r="H311" s="917"/>
      <c r="I311" s="920"/>
      <c r="J311" s="917"/>
      <c r="K311" s="923"/>
    </row>
    <row r="312" spans="1:11" ht="27.6" x14ac:dyDescent="0.25">
      <c r="A312" s="909"/>
      <c r="B312" s="912"/>
      <c r="C312" s="909"/>
      <c r="D312" s="50" t="s">
        <v>204</v>
      </c>
      <c r="E312" s="100" t="s">
        <v>205</v>
      </c>
      <c r="F312" s="65" t="s">
        <v>160</v>
      </c>
      <c r="G312" s="64">
        <f>IF(F312="Confiable",15,0)</f>
        <v>0</v>
      </c>
      <c r="H312" s="917"/>
      <c r="I312" s="920"/>
      <c r="J312" s="917"/>
      <c r="K312" s="923"/>
    </row>
    <row r="313" spans="1:11" ht="41.4" x14ac:dyDescent="0.25">
      <c r="A313" s="909"/>
      <c r="B313" s="912"/>
      <c r="C313" s="909"/>
      <c r="D313" s="50" t="s">
        <v>206</v>
      </c>
      <c r="E313" s="100" t="s">
        <v>207</v>
      </c>
      <c r="F313" s="211" t="s">
        <v>160</v>
      </c>
      <c r="G313" s="64">
        <f>IF(F313="Se investigan y se resuelven oportunamente",15,0)</f>
        <v>0</v>
      </c>
      <c r="H313" s="917"/>
      <c r="I313" s="920"/>
      <c r="J313" s="917"/>
      <c r="K313" s="923"/>
    </row>
    <row r="314" spans="1:11" ht="27.6" x14ac:dyDescent="0.25">
      <c r="A314" s="910"/>
      <c r="B314" s="913"/>
      <c r="C314" s="910"/>
      <c r="D314" s="45" t="s">
        <v>208</v>
      </c>
      <c r="E314" s="100" t="s">
        <v>209</v>
      </c>
      <c r="F314" s="65" t="s">
        <v>160</v>
      </c>
      <c r="G314" s="64">
        <f>IF(F314="Completa",10,IF(F314="Incompleta",5,0))</f>
        <v>0</v>
      </c>
      <c r="H314" s="918"/>
      <c r="I314" s="921"/>
      <c r="J314" s="918"/>
      <c r="K314" s="924"/>
    </row>
    <row r="315" spans="1:11" ht="15" thickBot="1" x14ac:dyDescent="0.3">
      <c r="A315" s="120"/>
      <c r="B315" s="121"/>
      <c r="C315" s="56"/>
      <c r="D315" s="57"/>
      <c r="E315" s="58" t="s">
        <v>210</v>
      </c>
      <c r="F315" s="16"/>
      <c r="G315" s="16">
        <f>SUM(G308:G314)</f>
        <v>0</v>
      </c>
      <c r="H315" s="130"/>
      <c r="I315" s="131"/>
      <c r="J315" s="131"/>
      <c r="K315" s="132"/>
    </row>
    <row r="316" spans="1:11" ht="14.4" thickBot="1" x14ac:dyDescent="0.3"/>
    <row r="317" spans="1:11" ht="27.6" x14ac:dyDescent="0.25">
      <c r="A317" s="925" t="s">
        <v>74</v>
      </c>
      <c r="B317" s="927" t="s">
        <v>212</v>
      </c>
      <c r="C317" s="929" t="s">
        <v>186</v>
      </c>
      <c r="D317" s="931" t="s">
        <v>187</v>
      </c>
      <c r="E317" s="932"/>
      <c r="F317" s="932"/>
      <c r="G317" s="932"/>
      <c r="H317" s="933"/>
      <c r="I317" s="104" t="s">
        <v>188</v>
      </c>
      <c r="J317" s="934" t="s">
        <v>189</v>
      </c>
      <c r="K317" s="906" t="s">
        <v>190</v>
      </c>
    </row>
    <row r="318" spans="1:11" ht="55.8" thickBot="1" x14ac:dyDescent="0.3">
      <c r="A318" s="926"/>
      <c r="B318" s="928"/>
      <c r="C318" s="930"/>
      <c r="D318" s="105" t="s">
        <v>191</v>
      </c>
      <c r="E318" s="51" t="s">
        <v>192</v>
      </c>
      <c r="F318" s="105" t="s">
        <v>193</v>
      </c>
      <c r="G318" s="105" t="s">
        <v>194</v>
      </c>
      <c r="H318" s="105" t="s">
        <v>211</v>
      </c>
      <c r="I318" s="52" t="s">
        <v>196</v>
      </c>
      <c r="J318" s="935"/>
      <c r="K318" s="907"/>
    </row>
    <row r="319" spans="1:11" x14ac:dyDescent="0.25">
      <c r="A319" s="908" t="str">
        <f>DESCRIPCION!A37</f>
        <v>j</v>
      </c>
      <c r="B319" s="911">
        <f>DESCRIPCION!D38</f>
        <v>0</v>
      </c>
      <c r="C319" s="908"/>
      <c r="D319" s="914" t="s">
        <v>197</v>
      </c>
      <c r="E319" s="124" t="s">
        <v>198</v>
      </c>
      <c r="F319" s="68" t="s">
        <v>160</v>
      </c>
      <c r="G319" s="125">
        <f>IF(F319="Asignado",15,0)</f>
        <v>0</v>
      </c>
      <c r="H319" s="916" t="str">
        <f>IF(AND(G326&gt;0,G326&lt;=85),"Débil",IF(AND(G326&gt;85,G326&lt;=95),"Moderado",IF(G326&gt;96,"Fuerte"," ")))</f>
        <v xml:space="preserve"> </v>
      </c>
      <c r="I319" s="919" t="s">
        <v>183</v>
      </c>
      <c r="J319" s="916"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922" t="str">
        <f>IF(J319="Fuerte","NO",IF(J319=" "," ","SI"))</f>
        <v xml:space="preserve"> </v>
      </c>
    </row>
    <row r="320" spans="1:11" ht="27.6" x14ac:dyDescent="0.25">
      <c r="A320" s="909"/>
      <c r="B320" s="912"/>
      <c r="C320" s="909"/>
      <c r="D320" s="915"/>
      <c r="E320" s="100" t="s">
        <v>199</v>
      </c>
      <c r="F320" s="65" t="s">
        <v>160</v>
      </c>
      <c r="G320" s="64">
        <f>IF(F320="Adecuado",15,0)</f>
        <v>0</v>
      </c>
      <c r="H320" s="917"/>
      <c r="I320" s="920"/>
      <c r="J320" s="917"/>
      <c r="K320" s="923"/>
    </row>
    <row r="321" spans="1:11" ht="27.6" x14ac:dyDescent="0.25">
      <c r="A321" s="909"/>
      <c r="B321" s="912"/>
      <c r="C321" s="909"/>
      <c r="D321" s="50" t="s">
        <v>200</v>
      </c>
      <c r="E321" s="100" t="s">
        <v>201</v>
      </c>
      <c r="F321" s="65" t="s">
        <v>160</v>
      </c>
      <c r="G321" s="64">
        <f>IF(F321="Oportuna",15,0)</f>
        <v>0</v>
      </c>
      <c r="H321" s="917"/>
      <c r="I321" s="920"/>
      <c r="J321" s="917"/>
      <c r="K321" s="923"/>
    </row>
    <row r="322" spans="1:11" ht="41.4" x14ac:dyDescent="0.25">
      <c r="A322" s="909"/>
      <c r="B322" s="912"/>
      <c r="C322" s="909"/>
      <c r="D322" s="50" t="s">
        <v>202</v>
      </c>
      <c r="E322" s="100" t="s">
        <v>203</v>
      </c>
      <c r="F322" s="211" t="s">
        <v>160</v>
      </c>
      <c r="G322" s="64">
        <f>IF(F322="Prevenir",15,IF(F322="Detectar",10,0))</f>
        <v>0</v>
      </c>
      <c r="H322" s="917"/>
      <c r="I322" s="920"/>
      <c r="J322" s="917"/>
      <c r="K322" s="923"/>
    </row>
    <row r="323" spans="1:11" ht="27.6" x14ac:dyDescent="0.25">
      <c r="A323" s="909"/>
      <c r="B323" s="912"/>
      <c r="C323" s="909"/>
      <c r="D323" s="50" t="s">
        <v>204</v>
      </c>
      <c r="E323" s="100" t="s">
        <v>205</v>
      </c>
      <c r="F323" s="65" t="s">
        <v>160</v>
      </c>
      <c r="G323" s="64">
        <f>IF(F323="Confiable",15,0)</f>
        <v>0</v>
      </c>
      <c r="H323" s="917"/>
      <c r="I323" s="920"/>
      <c r="J323" s="917"/>
      <c r="K323" s="923"/>
    </row>
    <row r="324" spans="1:11" ht="41.4" x14ac:dyDescent="0.25">
      <c r="A324" s="909"/>
      <c r="B324" s="912"/>
      <c r="C324" s="909"/>
      <c r="D324" s="50" t="s">
        <v>206</v>
      </c>
      <c r="E324" s="100" t="s">
        <v>207</v>
      </c>
      <c r="F324" s="211" t="s">
        <v>160</v>
      </c>
      <c r="G324" s="64">
        <f>IF(F324="Se investigan y se resuelven oportunamente",15,0)</f>
        <v>0</v>
      </c>
      <c r="H324" s="917"/>
      <c r="I324" s="920"/>
      <c r="J324" s="917"/>
      <c r="K324" s="923"/>
    </row>
    <row r="325" spans="1:11" ht="27.6" x14ac:dyDescent="0.25">
      <c r="A325" s="910"/>
      <c r="B325" s="913"/>
      <c r="C325" s="910"/>
      <c r="D325" s="45" t="s">
        <v>208</v>
      </c>
      <c r="E325" s="100" t="s">
        <v>209</v>
      </c>
      <c r="F325" s="65" t="s">
        <v>160</v>
      </c>
      <c r="G325" s="64">
        <f>IF(F325="Completa",10,IF(F325="Incompleta",5,0))</f>
        <v>0</v>
      </c>
      <c r="H325" s="918"/>
      <c r="I325" s="921"/>
      <c r="J325" s="918"/>
      <c r="K325" s="924"/>
    </row>
    <row r="326" spans="1:11" ht="15" thickBot="1" x14ac:dyDescent="0.3">
      <c r="A326" s="120"/>
      <c r="B326" s="121"/>
      <c r="C326" s="56"/>
      <c r="D326" s="57"/>
      <c r="E326" s="58" t="s">
        <v>210</v>
      </c>
      <c r="F326" s="16"/>
      <c r="G326" s="16">
        <f>SUM(G319:G325)</f>
        <v>0</v>
      </c>
      <c r="H326" s="130"/>
      <c r="I326" s="131"/>
      <c r="J326" s="131"/>
      <c r="K326" s="132"/>
    </row>
    <row r="327" spans="1:11" ht="14.4" thickBot="1" x14ac:dyDescent="0.3"/>
    <row r="328" spans="1:11" ht="27.6" x14ac:dyDescent="0.25">
      <c r="A328" s="925" t="s">
        <v>74</v>
      </c>
      <c r="B328" s="927" t="s">
        <v>212</v>
      </c>
      <c r="C328" s="929" t="s">
        <v>186</v>
      </c>
      <c r="D328" s="931" t="s">
        <v>187</v>
      </c>
      <c r="E328" s="932"/>
      <c r="F328" s="932"/>
      <c r="G328" s="932"/>
      <c r="H328" s="933"/>
      <c r="I328" s="104" t="s">
        <v>188</v>
      </c>
      <c r="J328" s="934" t="s">
        <v>189</v>
      </c>
      <c r="K328" s="906" t="s">
        <v>190</v>
      </c>
    </row>
    <row r="329" spans="1:11" ht="55.8" thickBot="1" x14ac:dyDescent="0.3">
      <c r="A329" s="926"/>
      <c r="B329" s="928"/>
      <c r="C329" s="930"/>
      <c r="D329" s="105" t="s">
        <v>191</v>
      </c>
      <c r="E329" s="51" t="s">
        <v>192</v>
      </c>
      <c r="F329" s="105" t="s">
        <v>193</v>
      </c>
      <c r="G329" s="105" t="s">
        <v>194</v>
      </c>
      <c r="H329" s="105" t="s">
        <v>211</v>
      </c>
      <c r="I329" s="52" t="s">
        <v>196</v>
      </c>
      <c r="J329" s="935"/>
      <c r="K329" s="907"/>
    </row>
    <row r="330" spans="1:11" x14ac:dyDescent="0.25">
      <c r="A330" s="908" t="str">
        <f>DESCRIPCION!A37</f>
        <v>j</v>
      </c>
      <c r="B330" s="911">
        <f>DESCRIPCION!D39</f>
        <v>0</v>
      </c>
      <c r="C330" s="908"/>
      <c r="D330" s="914" t="s">
        <v>197</v>
      </c>
      <c r="E330" s="124" t="s">
        <v>198</v>
      </c>
      <c r="F330" s="68" t="s">
        <v>160</v>
      </c>
      <c r="G330" s="125">
        <f>IF(F330="Asignado",15,0)</f>
        <v>0</v>
      </c>
      <c r="H330" s="916" t="str">
        <f>IF(AND(G337&gt;0,G337&lt;=85),"Débil",IF(AND(G337&gt;85,G337&lt;=95),"Moderado",IF(G337&gt;96,"Fuerte"," ")))</f>
        <v xml:space="preserve"> </v>
      </c>
      <c r="I330" s="919" t="s">
        <v>160</v>
      </c>
      <c r="J330" s="916"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922" t="str">
        <f>IF(J330="Fuerte","NO",IF(J330=" "," ","SI"))</f>
        <v xml:space="preserve"> </v>
      </c>
    </row>
    <row r="331" spans="1:11" ht="27.6" x14ac:dyDescent="0.25">
      <c r="A331" s="909"/>
      <c r="B331" s="912"/>
      <c r="C331" s="909"/>
      <c r="D331" s="915"/>
      <c r="E331" s="100" t="s">
        <v>199</v>
      </c>
      <c r="F331" s="65" t="s">
        <v>160</v>
      </c>
      <c r="G331" s="64">
        <f>IF(F331="Adecuado",15,0)</f>
        <v>0</v>
      </c>
      <c r="H331" s="917"/>
      <c r="I331" s="920"/>
      <c r="J331" s="917"/>
      <c r="K331" s="923"/>
    </row>
    <row r="332" spans="1:11" ht="27.6" x14ac:dyDescent="0.25">
      <c r="A332" s="909"/>
      <c r="B332" s="912"/>
      <c r="C332" s="909"/>
      <c r="D332" s="50" t="s">
        <v>200</v>
      </c>
      <c r="E332" s="100" t="s">
        <v>201</v>
      </c>
      <c r="F332" s="65" t="s">
        <v>160</v>
      </c>
      <c r="G332" s="64">
        <f>IF(F332="Oportuna",15,0)</f>
        <v>0</v>
      </c>
      <c r="H332" s="917"/>
      <c r="I332" s="920"/>
      <c r="J332" s="917"/>
      <c r="K332" s="923"/>
    </row>
    <row r="333" spans="1:11" ht="41.4" x14ac:dyDescent="0.25">
      <c r="A333" s="909"/>
      <c r="B333" s="912"/>
      <c r="C333" s="909"/>
      <c r="D333" s="50" t="s">
        <v>202</v>
      </c>
      <c r="E333" s="100" t="s">
        <v>203</v>
      </c>
      <c r="F333" s="211" t="s">
        <v>160</v>
      </c>
      <c r="G333" s="64">
        <f>IF(F333="Prevenir",15,IF(F333="Detectar",10,0))</f>
        <v>0</v>
      </c>
      <c r="H333" s="917"/>
      <c r="I333" s="920"/>
      <c r="J333" s="917"/>
      <c r="K333" s="923"/>
    </row>
    <row r="334" spans="1:11" ht="27.6" x14ac:dyDescent="0.25">
      <c r="A334" s="909"/>
      <c r="B334" s="912"/>
      <c r="C334" s="909"/>
      <c r="D334" s="50" t="s">
        <v>204</v>
      </c>
      <c r="E334" s="100" t="s">
        <v>205</v>
      </c>
      <c r="F334" s="65" t="s">
        <v>160</v>
      </c>
      <c r="G334" s="64">
        <f>IF(F334="Confiable",15,0)</f>
        <v>0</v>
      </c>
      <c r="H334" s="917"/>
      <c r="I334" s="920"/>
      <c r="J334" s="917"/>
      <c r="K334" s="923"/>
    </row>
    <row r="335" spans="1:11" ht="41.4" x14ac:dyDescent="0.25">
      <c r="A335" s="909"/>
      <c r="B335" s="912"/>
      <c r="C335" s="909"/>
      <c r="D335" s="50" t="s">
        <v>206</v>
      </c>
      <c r="E335" s="100" t="s">
        <v>207</v>
      </c>
      <c r="F335" s="211" t="s">
        <v>160</v>
      </c>
      <c r="G335" s="64">
        <f>IF(F335="Se investigan y se resuelven oportunamente",15,0)</f>
        <v>0</v>
      </c>
      <c r="H335" s="917"/>
      <c r="I335" s="920"/>
      <c r="J335" s="917"/>
      <c r="K335" s="923"/>
    </row>
    <row r="336" spans="1:11" ht="27.6" x14ac:dyDescent="0.25">
      <c r="A336" s="910"/>
      <c r="B336" s="913"/>
      <c r="C336" s="910"/>
      <c r="D336" s="45" t="s">
        <v>208</v>
      </c>
      <c r="E336" s="100" t="s">
        <v>209</v>
      </c>
      <c r="F336" s="65" t="s">
        <v>160</v>
      </c>
      <c r="G336" s="64">
        <f>IF(F336="Completa",10,IF(F336="Incompleta",5,0))</f>
        <v>0</v>
      </c>
      <c r="H336" s="918"/>
      <c r="I336" s="921"/>
      <c r="J336" s="918"/>
      <c r="K336" s="924"/>
    </row>
    <row r="337" spans="1:11" ht="15" thickBot="1" x14ac:dyDescent="0.3">
      <c r="A337" s="120"/>
      <c r="B337" s="121"/>
      <c r="C337" s="56"/>
      <c r="D337" s="57"/>
      <c r="E337" s="58" t="s">
        <v>210</v>
      </c>
      <c r="F337" s="16"/>
      <c r="G337" s="16">
        <f>SUM(G330:G336)</f>
        <v>0</v>
      </c>
      <c r="H337" s="130"/>
      <c r="I337" s="131"/>
      <c r="J337" s="131"/>
      <c r="K337" s="132"/>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I330:I336 I22:I28 I33:I39 I44:I50 I77:I83 I88:I94 I99:I105 I110:I116 I66:I72 I121:I127 I132:I138 I143:I149 I154:I160 I165:I171 I176:I182 I187:I193 I198:I204 I209:I215 I220:I226 I231:I237 I242:I248 I253:I259 I264:I270 I275:I281 I286:I292 I297:I303 I308:I314 I319:I325 I55:I61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105</v>
      </c>
    </row>
    <row r="2" spans="1:1" x14ac:dyDescent="0.3">
      <c r="A2" t="s">
        <v>107</v>
      </c>
    </row>
    <row r="3" spans="1:1" x14ac:dyDescent="0.3">
      <c r="A3" t="s">
        <v>109</v>
      </c>
    </row>
    <row r="4" spans="1:1" x14ac:dyDescent="0.3">
      <c r="A4" t="s">
        <v>111</v>
      </c>
    </row>
    <row r="6" spans="1:1" x14ac:dyDescent="0.3">
      <c r="A6" t="s">
        <v>10</v>
      </c>
    </row>
    <row r="7" spans="1:1" x14ac:dyDescent="0.3">
      <c r="A7" t="s">
        <v>11</v>
      </c>
    </row>
    <row r="8" spans="1:1" x14ac:dyDescent="0.3">
      <c r="A8" t="s">
        <v>12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69" zoomScaleNormal="69" workbookViewId="0">
      <selection activeCell="C11" sqref="C11"/>
    </sheetView>
  </sheetViews>
  <sheetFormatPr baseColWidth="10" defaultColWidth="11.44140625" defaultRowHeight="13.8" x14ac:dyDescent="0.25"/>
  <cols>
    <col min="1" max="1" width="38.21875" style="1" customWidth="1"/>
    <col min="2" max="2" width="60.77734375" style="1" customWidth="1"/>
    <col min="3" max="3" width="58.44140625" style="1" customWidth="1"/>
    <col min="4" max="5" width="29.21875" style="1" customWidth="1"/>
    <col min="6" max="6" width="22.77734375" style="1" customWidth="1"/>
    <col min="7" max="7" width="13.77734375" style="1" customWidth="1"/>
    <col min="8" max="8" width="22" style="1" customWidth="1"/>
    <col min="9" max="16384" width="11.44140625" style="1"/>
  </cols>
  <sheetData>
    <row r="1" spans="1:111" s="24" customFormat="1" ht="15.75" customHeight="1" x14ac:dyDescent="0.3">
      <c r="A1" s="993"/>
      <c r="B1" s="1014" t="s">
        <v>414</v>
      </c>
      <c r="C1" s="1015"/>
      <c r="D1" s="1016"/>
      <c r="E1" s="571" t="s">
        <v>373</v>
      </c>
      <c r="F1" s="571"/>
      <c r="G1" s="571"/>
      <c r="H1" s="533"/>
    </row>
    <row r="2" spans="1:111" s="24" customFormat="1" ht="15.75" customHeight="1" x14ac:dyDescent="0.3">
      <c r="A2" s="994"/>
      <c r="B2" s="1017"/>
      <c r="C2" s="1018"/>
      <c r="D2" s="1019"/>
      <c r="E2" s="572" t="s">
        <v>372</v>
      </c>
      <c r="F2" s="572"/>
      <c r="G2" s="572"/>
      <c r="H2" s="534"/>
    </row>
    <row r="3" spans="1:111" s="24" customFormat="1" ht="18.75" customHeight="1" x14ac:dyDescent="0.3">
      <c r="A3" s="994"/>
      <c r="B3" s="1017" t="s">
        <v>371</v>
      </c>
      <c r="C3" s="1018"/>
      <c r="D3" s="1019"/>
      <c r="E3" s="572" t="s">
        <v>375</v>
      </c>
      <c r="F3" s="572"/>
      <c r="G3" s="572"/>
      <c r="H3" s="534"/>
    </row>
    <row r="4" spans="1:111" s="24" customFormat="1" ht="15.75" customHeight="1" thickBot="1" x14ac:dyDescent="0.35">
      <c r="A4" s="995"/>
      <c r="B4" s="1020"/>
      <c r="C4" s="1021"/>
      <c r="D4" s="1022"/>
      <c r="E4" s="971" t="s">
        <v>374</v>
      </c>
      <c r="F4" s="971"/>
      <c r="G4" s="971"/>
      <c r="H4" s="535"/>
    </row>
    <row r="5" spans="1:111" ht="14.4" thickBot="1" x14ac:dyDescent="0.3">
      <c r="A5" s="55"/>
      <c r="C5" s="32"/>
      <c r="D5" s="32"/>
      <c r="E5" s="32"/>
      <c r="F5" s="32"/>
      <c r="G5" s="32"/>
      <c r="H5" s="71"/>
    </row>
    <row r="6" spans="1:111" customFormat="1" ht="24" customHeight="1" x14ac:dyDescent="0.3">
      <c r="A6" s="1002" t="str">
        <f>+CONTEXTO!A8</f>
        <v xml:space="preserve">PROCESO: Gestión de Hacienda Pública </v>
      </c>
      <c r="B6" s="1003"/>
      <c r="C6" s="1003"/>
      <c r="D6" s="1003"/>
      <c r="E6" s="1003"/>
      <c r="F6" s="1003"/>
      <c r="G6" s="1003"/>
      <c r="H6" s="1004"/>
    </row>
    <row r="7" spans="1:111" customFormat="1" ht="72" customHeight="1" thickBot="1" x14ac:dyDescent="0.35">
      <c r="A7" s="1005"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1006"/>
      <c r="C7" s="1006"/>
      <c r="D7" s="1006"/>
      <c r="E7" s="1006"/>
      <c r="F7" s="1006"/>
      <c r="G7" s="1006"/>
      <c r="H7" s="1007"/>
    </row>
    <row r="8" spans="1:111" ht="14.4" thickBot="1" x14ac:dyDescent="0.3">
      <c r="A8" s="55"/>
      <c r="C8" s="32"/>
      <c r="D8" s="32"/>
      <c r="E8" s="32"/>
      <c r="F8" s="32"/>
      <c r="G8" s="32"/>
      <c r="H8" s="71"/>
    </row>
    <row r="9" spans="1:111" s="53" customFormat="1" ht="30" customHeight="1" x14ac:dyDescent="0.3">
      <c r="A9" s="1023" t="s">
        <v>74</v>
      </c>
      <c r="B9" s="1012" t="s">
        <v>212</v>
      </c>
      <c r="C9" s="1013" t="s">
        <v>186</v>
      </c>
      <c r="D9" s="1013" t="s">
        <v>195</v>
      </c>
      <c r="E9" s="1013" t="s">
        <v>213</v>
      </c>
      <c r="F9" s="1024" t="s">
        <v>214</v>
      </c>
      <c r="G9" s="1024"/>
      <c r="H9" s="1025" t="s">
        <v>215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1023"/>
      <c r="B10" s="1012"/>
      <c r="C10" s="1013"/>
      <c r="D10" s="1013"/>
      <c r="E10" s="1013"/>
      <c r="F10" s="1024"/>
      <c r="G10" s="1024"/>
      <c r="H10" s="1025"/>
    </row>
    <row r="11" spans="1:111" s="54" customFormat="1" ht="151.5" customHeight="1" x14ac:dyDescent="0.3">
      <c r="A11" s="1008" t="str">
        <f>DESCRIPCION!A10</f>
        <v>Posibilidad de recibir o solicitar cualquier dadiva para modificar y/o alterar los datos existentes en los distintos sistemas de información</v>
      </c>
      <c r="B11" s="100" t="str">
        <f>DESCRIPCION!D10</f>
        <v>Falta de capacidad de liderazgo</v>
      </c>
      <c r="C11" s="134" t="str">
        <f>'CONTROLES Y EVALUACIÓN'!C11:C17</f>
        <v>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v>
      </c>
      <c r="D11" s="242" t="str">
        <f>'CONTROLES Y EVALUACIÓN'!H11:H17</f>
        <v>Débil</v>
      </c>
      <c r="E11" s="242" t="str">
        <f>'CONTROLES Y EVALUACIÓN'!I11:I17</f>
        <v>Moderado (Algunas veces se ejecuta)</v>
      </c>
      <c r="F11" s="133"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4">
        <f>IF(F11="Fuerte",100,IF(F11="Moderado",50,IF(F11="Débil",0," ")))</f>
        <v>0</v>
      </c>
      <c r="H11" s="764" t="str">
        <f>IF(G14=100,"Fuerte",IF(AND(G14&gt;=50,G14&lt;=99),"Moderado",IF(AND(G14&gt;0,G14&lt;=49),"Débil"," ")))</f>
        <v xml:space="preserve"> </v>
      </c>
    </row>
    <row r="12" spans="1:111" s="54" customFormat="1" ht="182.25" customHeight="1" x14ac:dyDescent="0.3">
      <c r="A12" s="909"/>
      <c r="B12" s="100" t="str">
        <f>DESCRIPCION!D11</f>
        <v xml:space="preserve">Falta de ética profesional y compromiso en el desarrollo de las actividades del procesos </v>
      </c>
      <c r="C12" s="134" t="str">
        <f>'CONTROLES Y EVALUACIÓN'!C22</f>
        <v>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v>
      </c>
      <c r="D12" s="101" t="str">
        <f>'CONTROLES Y EVALUACIÓN'!H22</f>
        <v>Débil</v>
      </c>
      <c r="E12" s="101" t="str">
        <f>'CONTROLES Y EVALUACIÓN'!I22</f>
        <v>Fuerte (Siempre se Ejecuta)</v>
      </c>
      <c r="F12" s="133" t="str">
        <f>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4">
        <f>IF(F12="Fuerte",100,IF(F12="Moderado",50,IF(F12="Débil",0," ")))</f>
        <v>0</v>
      </c>
      <c r="H12" s="765"/>
    </row>
    <row r="13" spans="1:111" s="54" customFormat="1" ht="126" customHeight="1" x14ac:dyDescent="0.3">
      <c r="A13" s="910"/>
      <c r="B13" s="100">
        <f>DESCRIPCION!D12</f>
        <v>0</v>
      </c>
      <c r="C13" s="134" t="str">
        <f>'CONTROLES Y EVALUACIÓN'!C33</f>
        <v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v>
      </c>
      <c r="D13" s="101" t="str">
        <f>'CONTROLES Y EVALUACIÓN'!H33</f>
        <v>Débil</v>
      </c>
      <c r="E13" s="101" t="str">
        <f>'CONTROLES Y EVALUACIÓN'!I33</f>
        <v>Moderado (Algunas veces se ejecuta)</v>
      </c>
      <c r="F13" s="133" t="str">
        <f>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Débil</v>
      </c>
      <c r="G13" s="64">
        <f>IF(F13="Fuerte",100,IF(F13="Moderado",50,IF(F13="Débil",0," ")))</f>
        <v>0</v>
      </c>
      <c r="H13" s="765"/>
    </row>
    <row r="14" spans="1:111" s="54" customFormat="1" ht="30.75" customHeight="1" x14ac:dyDescent="0.3">
      <c r="A14" s="1027"/>
      <c r="B14" s="1028"/>
      <c r="C14" s="1028"/>
      <c r="D14" s="1028"/>
      <c r="E14" s="1028"/>
      <c r="F14" s="1029"/>
      <c r="G14" s="244">
        <f>AVERAGE(G11:G13)</f>
        <v>0</v>
      </c>
      <c r="H14" s="1026"/>
    </row>
    <row r="15" spans="1:111" s="54" customFormat="1" ht="153.75" customHeight="1" x14ac:dyDescent="0.3">
      <c r="A15" s="936" t="str">
        <f>DESCRIPCION!A13</f>
        <v>Posibilidad de recibir o solicitar cualquier dadiva para omitir requisitos en el desarrollo de los trámites y servicios del proceso de gestión de Hacienda Pública</v>
      </c>
      <c r="B15" s="100" t="str">
        <f>DESCRIPCION!D13</f>
        <v>Falta de información clara y debilidad en canales de acceso a la publicidad de las condiciones del trámite</v>
      </c>
      <c r="C15" s="134" t="str">
        <f>'CONTROLES Y EVALUACIÓN'!C44</f>
        <v>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stitucional para la actualización de los trámites.</v>
      </c>
      <c r="D15" s="101" t="str">
        <f>'CONTROLES Y EVALUACIÓN'!H44</f>
        <v>Débil</v>
      </c>
      <c r="E15" s="101" t="str">
        <f>'CONTROLES Y EVALUACIÓN'!I44</f>
        <v>Moderado (Algunas veces se ejecuta)</v>
      </c>
      <c r="F15" s="133" t="str">
        <f>'CONTROLES Y EVALUACIÓN'!J44</f>
        <v>Débil</v>
      </c>
      <c r="G15" s="64">
        <f>IF(F15="Fuerte",100,IF(F15="Moderado",50,IF(F15="Débil",0," ")))</f>
        <v>0</v>
      </c>
      <c r="H15" s="764" t="str">
        <f>IF(G18=100,"Fuerte",IF(AND(G18&gt;=50,G18&lt;=99),"Moderado",IF(AND(G18&gt;0,G18&lt;=49),"Débil"," ")))</f>
        <v xml:space="preserve"> </v>
      </c>
    </row>
    <row r="16" spans="1:111" s="54" customFormat="1" ht="153.75" customHeight="1" x14ac:dyDescent="0.3">
      <c r="A16" s="936"/>
      <c r="B16" s="100" t="str">
        <f>DESCRIPCION!D14</f>
        <v xml:space="preserve">Falta de controles de la gestión de trámites </v>
      </c>
      <c r="C16" s="134" t="str">
        <f>'CONTROLES Y EVALUACIÓN'!C55</f>
        <v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v>
      </c>
      <c r="D16" s="101" t="str">
        <f>'CONTROLES Y EVALUACIÓN'!H55</f>
        <v>Débil</v>
      </c>
      <c r="E16" s="101" t="str">
        <f>'CONTROLES Y EVALUACIÓN'!I55</f>
        <v>Moderado (Algunas veces se ejecuta)</v>
      </c>
      <c r="F16" s="133" t="str">
        <f>'CONTROLES Y EVALUACIÓN'!J55</f>
        <v>Débil</v>
      </c>
      <c r="G16" s="64">
        <f>IF(F16="Fuerte",100,IF(F16="Moderado",50,IF(F16="Débil",0," ")))</f>
        <v>0</v>
      </c>
      <c r="H16" s="765"/>
    </row>
    <row r="17" spans="1:8" s="54" customFormat="1" ht="162" customHeight="1" x14ac:dyDescent="0.3">
      <c r="A17" s="936"/>
      <c r="B17" s="100" t="str">
        <f>DESCRIPCION!D15</f>
        <v>Incumplimiento en la gestión del CLDO del Impuesto predial unificado dentro de los términos establecidos en el procedimiento PRO-GHP-05 FACTURACION  I.P.U para la actividad No. 11-12 y 13 (C.L.D.O)</v>
      </c>
      <c r="C17" s="134">
        <f>+('CONTROLES Y EVALUACIÓN'!C66)</f>
        <v>0</v>
      </c>
      <c r="D17" s="101" t="str">
        <f>'CONTROLES Y EVALUACIÓN'!H66</f>
        <v xml:space="preserve"> </v>
      </c>
      <c r="E17" s="101" t="str">
        <f>'CONTROLES Y EVALUACIÓN'!I66</f>
        <v>Seleccionar</v>
      </c>
      <c r="F17" s="133" t="str">
        <f>'CONTROLES Y EVALUACIÓN'!J66</f>
        <v xml:space="preserve"> </v>
      </c>
      <c r="G17" s="64" t="str">
        <f>IF(F17="Fuerte",100,IF(F17="Moderado",50,IF(F17="Débil",0," ")))</f>
        <v xml:space="preserve"> </v>
      </c>
      <c r="H17" s="765"/>
    </row>
    <row r="18" spans="1:8" s="54" customFormat="1" ht="36" customHeight="1" x14ac:dyDescent="0.3">
      <c r="A18" s="1030"/>
      <c r="B18" s="1031"/>
      <c r="C18" s="1031"/>
      <c r="D18" s="1031"/>
      <c r="E18" s="1031"/>
      <c r="F18" s="1032"/>
      <c r="G18" s="135">
        <f>AVERAGE(G15:G17)</f>
        <v>0</v>
      </c>
      <c r="H18" s="1026"/>
    </row>
    <row r="19" spans="1:8" s="54" customFormat="1" ht="135" customHeight="1" x14ac:dyDescent="0.3">
      <c r="A19" s="1008" t="str">
        <f>DESCRIPCION!A16</f>
        <v>c</v>
      </c>
      <c r="B19" s="100">
        <f>DESCRIPCION!D16</f>
        <v>0</v>
      </c>
      <c r="C19" s="134">
        <f>'CONTROLES Y EVALUACIÓN'!C77</f>
        <v>0</v>
      </c>
      <c r="D19" s="101" t="str">
        <f>'CONTROLES Y EVALUACIÓN'!H77</f>
        <v>Fuerte</v>
      </c>
      <c r="E19" s="101" t="str">
        <f>'CONTROLES Y EVALUACIÓN'!I77</f>
        <v>Fuerte (Siempre se Ejecuta)</v>
      </c>
      <c r="F19" s="133" t="str">
        <f>'CONTROLES Y EVALUACIÓN'!J77</f>
        <v>Fuerte</v>
      </c>
      <c r="G19" s="64">
        <f>IF(F19="Fuerte",100,IF(F19="Moderado",50,IF(F19="Débil",0," ")))</f>
        <v>100</v>
      </c>
      <c r="H19" s="764" t="str">
        <f>IF(G22=100,"Fuerte",IF(AND(G22&gt;=50,G22&lt;=99),"Moderado",IF(AND(G22&gt;0,G22&lt;=49),"Débil"," ")))</f>
        <v>Fuerte</v>
      </c>
    </row>
    <row r="20" spans="1:8" s="54" customFormat="1" ht="114" customHeight="1" x14ac:dyDescent="0.3">
      <c r="A20" s="909"/>
      <c r="B20" s="100">
        <f>DESCRIPCION!D17</f>
        <v>0</v>
      </c>
      <c r="C20" s="134"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1" t="str">
        <f>'CONTROLES Y EVALUACIÓN'!H88</f>
        <v xml:space="preserve"> </v>
      </c>
      <c r="E20" s="101" t="str">
        <f>'CONTROLES Y EVALUACIÓN'!I88</f>
        <v>Seleccionar</v>
      </c>
      <c r="F20" s="133" t="str">
        <f>'CONTROLES Y EVALUACIÓN'!J88</f>
        <v xml:space="preserve"> </v>
      </c>
      <c r="G20" s="64" t="str">
        <f>IF(F20="Fuerte",100,IF(F20="Moderado",50,IF(F20="Débil",0," ")))</f>
        <v xml:space="preserve"> </v>
      </c>
      <c r="H20" s="765"/>
    </row>
    <row r="21" spans="1:8" s="54" customFormat="1" ht="114" customHeight="1" x14ac:dyDescent="0.3">
      <c r="A21" s="910"/>
      <c r="B21" s="100">
        <f>DESCRIPCION!D18</f>
        <v>0</v>
      </c>
      <c r="C21" s="134"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1" t="str">
        <f>'CONTROLES Y EVALUACIÓN'!H99</f>
        <v xml:space="preserve"> </v>
      </c>
      <c r="E21" s="101" t="str">
        <f>'CONTROLES Y EVALUACIÓN'!I99</f>
        <v>Seleccionar</v>
      </c>
      <c r="F21" s="133" t="str">
        <f>'CONTROLES Y EVALUACIÓN'!J99</f>
        <v xml:space="preserve"> </v>
      </c>
      <c r="G21" s="64" t="str">
        <f>IF(F21="Fuerte",100,IF(F21="Moderado",50,IF(F21="Débil",0," ")))</f>
        <v xml:space="preserve"> </v>
      </c>
      <c r="H21" s="765"/>
    </row>
    <row r="22" spans="1:8" s="54" customFormat="1" ht="33.75" customHeight="1" x14ac:dyDescent="0.3">
      <c r="A22" s="1009"/>
      <c r="B22" s="1010"/>
      <c r="C22" s="1010"/>
      <c r="D22" s="1010"/>
      <c r="E22" s="1010"/>
      <c r="F22" s="1011"/>
      <c r="G22" s="136">
        <f>AVERAGE(G19:G21)</f>
        <v>100</v>
      </c>
      <c r="H22" s="765"/>
    </row>
    <row r="23" spans="1:8" s="54" customFormat="1" ht="113.25" customHeight="1" x14ac:dyDescent="0.3">
      <c r="A23" s="1008" t="str">
        <f>DESCRIPCION!A19</f>
        <v>d</v>
      </c>
      <c r="B23" s="100">
        <f>DESCRIPCION!D19</f>
        <v>0</v>
      </c>
      <c r="C23" s="134">
        <f>'CONTROLES Y EVALUACIÓN'!C110</f>
        <v>0</v>
      </c>
      <c r="D23" s="101" t="str">
        <f>'CONTROLES Y EVALUACIÓN'!H110</f>
        <v xml:space="preserve"> </v>
      </c>
      <c r="E23" s="101" t="str">
        <f>'CONTROLES Y EVALUACIÓN'!I110</f>
        <v>Seleccionar</v>
      </c>
      <c r="F23" s="133" t="str">
        <f>'CONTROLES Y EVALUACIÓN'!J110</f>
        <v xml:space="preserve"> </v>
      </c>
      <c r="G23" s="64" t="str">
        <f>IF(F23="Fuerte",100,IF(F23="Moderado",50,IF(F23="Débil",0," ")))</f>
        <v xml:space="preserve"> </v>
      </c>
      <c r="H23" s="764" t="e">
        <f>IF(G26=100,"Fuerte",IF(AND(G26&gt;=50,G26&lt;=99),"Moderado",IF(AND(G26&gt;0,G26&lt;=49),"Débil"," ")))</f>
        <v>#DIV/0!</v>
      </c>
    </row>
    <row r="24" spans="1:8" ht="113.25" customHeight="1" x14ac:dyDescent="0.25">
      <c r="A24" s="909"/>
      <c r="B24" s="100">
        <f>DESCRIPCION!D20</f>
        <v>0</v>
      </c>
      <c r="C24" s="134">
        <f>'CONTROLES Y EVALUACIÓN'!C121</f>
        <v>0</v>
      </c>
      <c r="D24" s="101" t="str">
        <f>'CONTROLES Y EVALUACIÓN'!H121</f>
        <v xml:space="preserve"> </v>
      </c>
      <c r="E24" s="101" t="str">
        <f>'CONTROLES Y EVALUACIÓN'!I121</f>
        <v>Seleccionar</v>
      </c>
      <c r="F24" s="133" t="str">
        <f>'CONTROLES Y EVALUACIÓN'!J121</f>
        <v xml:space="preserve"> </v>
      </c>
      <c r="G24" s="64" t="str">
        <f>IF(F24="Fuerte",100,IF(F24="Moderado",50,IF(F24="Débil",0," ")))</f>
        <v xml:space="preserve"> </v>
      </c>
      <c r="H24" s="765"/>
    </row>
    <row r="25" spans="1:8" ht="123.75" customHeight="1" x14ac:dyDescent="0.25">
      <c r="A25" s="910"/>
      <c r="B25" s="100">
        <f>DESCRIPCION!D21</f>
        <v>0</v>
      </c>
      <c r="C25" s="134">
        <f>'CONTROLES Y EVALUACIÓN'!C132</f>
        <v>0</v>
      </c>
      <c r="D25" s="101" t="str">
        <f>'CONTROLES Y EVALUACIÓN'!H132</f>
        <v xml:space="preserve"> </v>
      </c>
      <c r="E25" s="101" t="str">
        <f>'CONTROLES Y EVALUACIÓN'!I132</f>
        <v>Seleccionar</v>
      </c>
      <c r="F25" s="133" t="str">
        <f>'CONTROLES Y EVALUACIÓN'!J132</f>
        <v xml:space="preserve"> </v>
      </c>
      <c r="G25" s="64" t="str">
        <f>IF(F25="Fuerte",100,IF(F25="Moderado",50,IF(F25="Débil",0," ")))</f>
        <v xml:space="preserve"> </v>
      </c>
      <c r="H25" s="765"/>
    </row>
    <row r="26" spans="1:8" ht="31.5" customHeight="1" x14ac:dyDescent="0.25">
      <c r="A26" s="1009"/>
      <c r="B26" s="1010"/>
      <c r="C26" s="1010"/>
      <c r="D26" s="1010"/>
      <c r="E26" s="1010"/>
      <c r="F26" s="1011"/>
      <c r="G26" s="136" t="e">
        <f>AVERAGE(G23:G25)</f>
        <v>#DIV/0!</v>
      </c>
      <c r="H26" s="765"/>
    </row>
    <row r="27" spans="1:8" ht="112.5" customHeight="1" x14ac:dyDescent="0.25">
      <c r="A27" s="1008" t="str">
        <f>DESCRIPCION!A22</f>
        <v>e</v>
      </c>
      <c r="B27" s="100">
        <f>DESCRIPCION!D22</f>
        <v>0</v>
      </c>
      <c r="C27" s="134">
        <f>'CONTROLES Y EVALUACIÓN'!C143</f>
        <v>0</v>
      </c>
      <c r="D27" s="101" t="str">
        <f>'CONTROLES Y EVALUACIÓN'!H143</f>
        <v xml:space="preserve"> </v>
      </c>
      <c r="E27" s="101" t="str">
        <f>'CONTROLES Y EVALUACIÓN'!I143</f>
        <v>Seleccionar</v>
      </c>
      <c r="F27" s="133" t="str">
        <f>'CONTROLES Y EVALUACIÓN'!J143</f>
        <v xml:space="preserve"> </v>
      </c>
      <c r="G27" s="64" t="str">
        <f>IF(F27="Fuerte",100,IF(F27="Moderado",50,IF(F27="Débil",0," ")))</f>
        <v xml:space="preserve"> </v>
      </c>
      <c r="H27" s="764" t="e">
        <f>IF(G30=100,"Fuerte",IF(AND(G30&gt;=50,G30&lt;=99),"Moderado",IF(AND(G30&gt;0,G30&lt;=49),"Débil"," ")))</f>
        <v>#DIV/0!</v>
      </c>
    </row>
    <row r="28" spans="1:8" ht="99.75" customHeight="1" x14ac:dyDescent="0.25">
      <c r="A28" s="909"/>
      <c r="B28" s="100">
        <f>DESCRIPCION!D23</f>
        <v>0</v>
      </c>
      <c r="C28" s="134">
        <f>'CONTROLES Y EVALUACIÓN'!C154</f>
        <v>0</v>
      </c>
      <c r="D28" s="101" t="str">
        <f>'CONTROLES Y EVALUACIÓN'!H154</f>
        <v xml:space="preserve"> </v>
      </c>
      <c r="E28" s="101" t="str">
        <f>'CONTROLES Y EVALUACIÓN'!I154</f>
        <v>Seleccionar</v>
      </c>
      <c r="F28" s="133" t="str">
        <f>'CONTROLES Y EVALUACIÓN'!J154</f>
        <v xml:space="preserve"> </v>
      </c>
      <c r="G28" s="64" t="str">
        <f>IF(F28="Fuerte",100,IF(F28="Moderado",50,IF(F28="Débil",0," ")))</f>
        <v xml:space="preserve"> </v>
      </c>
      <c r="H28" s="765"/>
    </row>
    <row r="29" spans="1:8" ht="96.75" customHeight="1" x14ac:dyDescent="0.25">
      <c r="A29" s="910"/>
      <c r="B29" s="100">
        <f>DESCRIPCION!D24</f>
        <v>0</v>
      </c>
      <c r="C29" s="134">
        <f>'CONTROLES Y EVALUACIÓN'!C165</f>
        <v>0</v>
      </c>
      <c r="D29" s="101" t="str">
        <f>'CONTROLES Y EVALUACIÓN'!H165</f>
        <v xml:space="preserve"> </v>
      </c>
      <c r="E29" s="101" t="str">
        <f>'CONTROLES Y EVALUACIÓN'!I165</f>
        <v>Seleccionar</v>
      </c>
      <c r="F29" s="133" t="str">
        <f>'CONTROLES Y EVALUACIÓN'!J165</f>
        <v xml:space="preserve"> </v>
      </c>
      <c r="G29" s="64" t="str">
        <f>IF(F29="Fuerte",100,IF(F29="Moderado",50,IF(F29="Débil",0," ")))</f>
        <v xml:space="preserve"> </v>
      </c>
      <c r="H29" s="765"/>
    </row>
    <row r="30" spans="1:8" ht="24" customHeight="1" x14ac:dyDescent="0.25">
      <c r="A30" s="1009"/>
      <c r="B30" s="1010"/>
      <c r="C30" s="1010"/>
      <c r="D30" s="1010"/>
      <c r="E30" s="1010"/>
      <c r="F30" s="1011"/>
      <c r="G30" s="136" t="e">
        <f>AVERAGE(G27:G29)</f>
        <v>#DIV/0!</v>
      </c>
      <c r="H30" s="765"/>
    </row>
    <row r="31" spans="1:8" ht="120" customHeight="1" x14ac:dyDescent="0.25">
      <c r="A31" s="1008" t="str">
        <f>DESCRIPCION!A25</f>
        <v>f</v>
      </c>
      <c r="B31" s="100">
        <f>DESCRIPCION!D25</f>
        <v>0</v>
      </c>
      <c r="C31" s="134">
        <f>'CONTROLES Y EVALUACIÓN'!C176</f>
        <v>0</v>
      </c>
      <c r="D31" s="101" t="str">
        <f>'CONTROLES Y EVALUACIÓN'!H176</f>
        <v>Débil</v>
      </c>
      <c r="E31" s="101" t="str">
        <f>'CONTROLES Y EVALUACIÓN'!I176</f>
        <v>Fuerte (Siempre se Ejecuta)</v>
      </c>
      <c r="F31" s="133" t="str">
        <f>'CONTROLES Y EVALUACIÓN'!J176</f>
        <v>Débil</v>
      </c>
      <c r="G31" s="64">
        <f>IF(F31="Fuerte",100,IF(F31="Moderado",50,IF(F31="Débil",0," ")))</f>
        <v>0</v>
      </c>
      <c r="H31" s="764" t="str">
        <f>IF(G34=100,"Fuerte",IF(AND(G34&gt;=50,G34&lt;=99),"Moderado",IF(AND(G34&gt;0,G34&lt;=49),"Débil"," ")))</f>
        <v xml:space="preserve"> </v>
      </c>
    </row>
    <row r="32" spans="1:8" ht="114" customHeight="1" x14ac:dyDescent="0.25">
      <c r="A32" s="909"/>
      <c r="B32" s="100">
        <f>DESCRIPCION!B26</f>
        <v>0</v>
      </c>
      <c r="C32" s="134">
        <f>'CONTROLES Y EVALUACIÓN'!C187</f>
        <v>0</v>
      </c>
      <c r="D32" s="101" t="str">
        <f>'CONTROLES Y EVALUACIÓN'!H187</f>
        <v xml:space="preserve"> </v>
      </c>
      <c r="E32" s="101" t="str">
        <f>'CONTROLES Y EVALUACIÓN'!I187</f>
        <v>Seleccionar</v>
      </c>
      <c r="F32" s="133" t="str">
        <f>'CONTROLES Y EVALUACIÓN'!J187</f>
        <v xml:space="preserve"> </v>
      </c>
      <c r="G32" s="64" t="str">
        <f>IF(F32="Fuerte",100,IF(F32="Moderado",50,IF(F32="Débil",0," ")))</f>
        <v xml:space="preserve"> </v>
      </c>
      <c r="H32" s="765"/>
    </row>
    <row r="33" spans="1:8" ht="100.5" customHeight="1" x14ac:dyDescent="0.25">
      <c r="A33" s="910"/>
      <c r="B33" s="100">
        <f>DESCRIPCION!B27</f>
        <v>0</v>
      </c>
      <c r="C33" s="134">
        <f>'CONTROLES Y EVALUACIÓN'!C198</f>
        <v>0</v>
      </c>
      <c r="D33" s="101" t="str">
        <f>'CONTROLES Y EVALUACIÓN'!H198</f>
        <v xml:space="preserve"> </v>
      </c>
      <c r="E33" s="101" t="str">
        <f>'CONTROLES Y EVALUACIÓN'!I198</f>
        <v>Seleccionar</v>
      </c>
      <c r="F33" s="133" t="str">
        <f>'CONTROLES Y EVALUACIÓN'!J198</f>
        <v xml:space="preserve"> </v>
      </c>
      <c r="G33" s="64" t="str">
        <f>IF(F33="Fuerte",100,IF(F33="Moderado",50,IF(F33="Débil",0," ")))</f>
        <v xml:space="preserve"> </v>
      </c>
      <c r="H33" s="765"/>
    </row>
    <row r="34" spans="1:8" ht="30" customHeight="1" x14ac:dyDescent="0.25">
      <c r="A34" s="1009"/>
      <c r="B34" s="1010"/>
      <c r="C34" s="1010"/>
      <c r="D34" s="1010"/>
      <c r="E34" s="1010"/>
      <c r="F34" s="1011"/>
      <c r="G34" s="136">
        <f>AVERAGE(G31:G33)</f>
        <v>0</v>
      </c>
      <c r="H34" s="765"/>
    </row>
    <row r="35" spans="1:8" ht="107.25" customHeight="1" x14ac:dyDescent="0.25">
      <c r="A35" s="1008" t="str">
        <f>DESCRIPCION!A28</f>
        <v>g</v>
      </c>
      <c r="B35" s="100">
        <f>DESCRIPCION!D28</f>
        <v>0</v>
      </c>
      <c r="C35" s="134">
        <f>'CONTROLES Y EVALUACIÓN'!C209</f>
        <v>0</v>
      </c>
      <c r="D35" s="101" t="str">
        <f>'CONTROLES Y EVALUACIÓN'!H209</f>
        <v xml:space="preserve"> </v>
      </c>
      <c r="E35" s="101" t="str">
        <f>'CONTROLES Y EVALUACIÓN'!I209</f>
        <v>Seleccionar</v>
      </c>
      <c r="F35" s="133" t="str">
        <f>'CONTROLES Y EVALUACIÓN'!J209</f>
        <v xml:space="preserve"> </v>
      </c>
      <c r="G35" s="64" t="str">
        <f>IF(F35="Fuerte",100,IF(F35="Moderado",50,IF(F35="Débil",0," ")))</f>
        <v xml:space="preserve"> </v>
      </c>
      <c r="H35" s="764" t="e">
        <f>IF(G38=100,"Fuerte",IF(AND(G38&gt;=50,G38&lt;=99),"Moderado",IF(AND(G38&gt;0,G38&lt;=49),"Débil"," ")))</f>
        <v>#DIV/0!</v>
      </c>
    </row>
    <row r="36" spans="1:8" ht="108.75" customHeight="1" x14ac:dyDescent="0.25">
      <c r="A36" s="909"/>
      <c r="B36" s="100">
        <f>DESCRIPCION!D29</f>
        <v>0</v>
      </c>
      <c r="C36" s="134">
        <f>'CONTROLES Y EVALUACIÓN'!C220</f>
        <v>0</v>
      </c>
      <c r="D36" s="101" t="str">
        <f>'CONTROLES Y EVALUACIÓN'!H220</f>
        <v xml:space="preserve"> </v>
      </c>
      <c r="E36" s="101" t="str">
        <f>'CONTROLES Y EVALUACIÓN'!I220</f>
        <v>Moderado (Algunas veces se ejecuta)</v>
      </c>
      <c r="F36" s="133" t="str">
        <f>'CONTROLES Y EVALUACIÓN'!J220</f>
        <v xml:space="preserve"> </v>
      </c>
      <c r="G36" s="64" t="str">
        <f>IF(F36="Fuerte",100,IF(F36="Moderado",50,IF(F36="Débil",0," ")))</f>
        <v xml:space="preserve"> </v>
      </c>
      <c r="H36" s="765"/>
    </row>
    <row r="37" spans="1:8" ht="111" customHeight="1" x14ac:dyDescent="0.25">
      <c r="A37" s="910"/>
      <c r="B37" s="100">
        <f>DESCRIPCION!D30</f>
        <v>0</v>
      </c>
      <c r="C37" s="134">
        <f>'CONTROLES Y EVALUACIÓN'!C231</f>
        <v>0</v>
      </c>
      <c r="D37" s="101" t="str">
        <f>'CONTROLES Y EVALUACIÓN'!H231</f>
        <v xml:space="preserve"> </v>
      </c>
      <c r="E37" s="101" t="str">
        <f>'CONTROLES Y EVALUACIÓN'!I231</f>
        <v>Seleccionar</v>
      </c>
      <c r="F37" s="133" t="str">
        <f>'CONTROLES Y EVALUACIÓN'!J231</f>
        <v xml:space="preserve"> </v>
      </c>
      <c r="G37" s="64" t="str">
        <f>IF(F37="Fuerte",100,IF(F37="Moderado",50,IF(F37="Débil",0," ")))</f>
        <v xml:space="preserve"> </v>
      </c>
      <c r="H37" s="765"/>
    </row>
    <row r="38" spans="1:8" ht="31.5" customHeight="1" x14ac:dyDescent="0.25">
      <c r="A38" s="1009"/>
      <c r="B38" s="1010"/>
      <c r="C38" s="1010"/>
      <c r="D38" s="1010"/>
      <c r="E38" s="1010"/>
      <c r="F38" s="1011"/>
      <c r="G38" s="136" t="e">
        <f>AVERAGE(G35:G37)</f>
        <v>#DIV/0!</v>
      </c>
      <c r="H38" s="765"/>
    </row>
    <row r="39" spans="1:8" ht="85.5" customHeight="1" x14ac:dyDescent="0.25">
      <c r="A39" s="1008" t="str">
        <f>DESCRIPCION!A31</f>
        <v>h</v>
      </c>
      <c r="B39" s="100">
        <f>DESCRIPCION!D31</f>
        <v>0</v>
      </c>
      <c r="C39" s="134">
        <f>'CONTROLES Y EVALUACIÓN'!C242</f>
        <v>0</v>
      </c>
      <c r="D39" s="101" t="str">
        <f>'CONTROLES Y EVALUACIÓN'!H242</f>
        <v xml:space="preserve"> </v>
      </c>
      <c r="E39" s="101" t="str">
        <f>'CONTROLES Y EVALUACIÓN'!I242</f>
        <v>Seleccionar</v>
      </c>
      <c r="F39" s="133" t="str">
        <f>'CONTROLES Y EVALUACIÓN'!J242</f>
        <v xml:space="preserve"> </v>
      </c>
      <c r="G39" s="64" t="str">
        <f>IF(F39="Fuerte",100,IF(F39="Moderado",50,IF(F39="Débil",0," ")))</f>
        <v xml:space="preserve"> </v>
      </c>
      <c r="H39" s="764" t="e">
        <f>IF(G42=100,"Fuerte",IF(AND(G42&gt;=50,G42&lt;=99),"Moderado",IF(AND(G42&gt;0,G42&lt;=49),"Débil"," ")))</f>
        <v>#DIV/0!</v>
      </c>
    </row>
    <row r="40" spans="1:8" ht="92.25" customHeight="1" x14ac:dyDescent="0.25">
      <c r="A40" s="909"/>
      <c r="B40" s="100">
        <f>DESCRIPCION!D32</f>
        <v>0</v>
      </c>
      <c r="C40" s="134">
        <f>'CONTROLES Y EVALUACIÓN'!C253</f>
        <v>0</v>
      </c>
      <c r="D40" s="101" t="str">
        <f>'CONTROLES Y EVALUACIÓN'!H253</f>
        <v xml:space="preserve"> </v>
      </c>
      <c r="E40" s="101" t="str">
        <f>'CONTROLES Y EVALUACIÓN'!I253</f>
        <v>Seleccionar</v>
      </c>
      <c r="F40" s="133" t="str">
        <f>'CONTROLES Y EVALUACIÓN'!J253</f>
        <v xml:space="preserve"> </v>
      </c>
      <c r="G40" s="64" t="str">
        <f>IF(F40="Fuerte",100,IF(F40="Moderado",50,IF(F40="Débil",0," ")))</f>
        <v xml:space="preserve"> </v>
      </c>
      <c r="H40" s="765"/>
    </row>
    <row r="41" spans="1:8" ht="86.25" customHeight="1" x14ac:dyDescent="0.25">
      <c r="A41" s="910"/>
      <c r="B41" s="100">
        <f>DESCRIPCION!D33</f>
        <v>0</v>
      </c>
      <c r="C41" s="134">
        <f>'CONTROLES Y EVALUACIÓN'!C264</f>
        <v>0</v>
      </c>
      <c r="D41" s="101" t="str">
        <f>'CONTROLES Y EVALUACIÓN'!H264</f>
        <v xml:space="preserve"> </v>
      </c>
      <c r="E41" s="101" t="str">
        <f>'CONTROLES Y EVALUACIÓN'!I264</f>
        <v>Seleccionar</v>
      </c>
      <c r="F41" s="133" t="str">
        <f>'CONTROLES Y EVALUACIÓN'!J264</f>
        <v xml:space="preserve"> </v>
      </c>
      <c r="G41" s="64" t="str">
        <f>IF(F41="Fuerte",100,IF(F41="Moderado",50,IF(F41="Débil",0," ")))</f>
        <v xml:space="preserve"> </v>
      </c>
      <c r="H41" s="765"/>
    </row>
    <row r="42" spans="1:8" ht="28.5" customHeight="1" x14ac:dyDescent="0.25">
      <c r="A42" s="1009"/>
      <c r="B42" s="1010"/>
      <c r="C42" s="1010"/>
      <c r="D42" s="1010"/>
      <c r="E42" s="1010"/>
      <c r="F42" s="1011"/>
      <c r="G42" s="136" t="e">
        <f>AVERAGE(G39:G41)</f>
        <v>#DIV/0!</v>
      </c>
      <c r="H42" s="765"/>
    </row>
    <row r="43" spans="1:8" ht="71.25" customHeight="1" x14ac:dyDescent="0.25">
      <c r="A43" s="1008" t="str">
        <f>DESCRIPCION!A34</f>
        <v>i</v>
      </c>
      <c r="B43" s="100">
        <f>DESCRIPCION!D34</f>
        <v>0</v>
      </c>
      <c r="C43" s="134">
        <f>'CONTROLES Y EVALUACIÓN'!C275</f>
        <v>0</v>
      </c>
      <c r="D43" s="101" t="str">
        <f>'CONTROLES Y EVALUACIÓN'!H275</f>
        <v xml:space="preserve"> </v>
      </c>
      <c r="E43" s="101" t="str">
        <f>'CONTROLES Y EVALUACIÓN'!I275</f>
        <v>Seleccionar</v>
      </c>
      <c r="F43" s="133" t="str">
        <f>'CONTROLES Y EVALUACIÓN'!J275</f>
        <v xml:space="preserve"> </v>
      </c>
      <c r="G43" s="64" t="str">
        <f>IF(F43="Fuerte",100,IF(F43="Moderado",50,IF(F43="Débil",0," ")))</f>
        <v xml:space="preserve"> </v>
      </c>
      <c r="H43" s="764" t="e">
        <f>IF(G46=100,"Fuerte",IF(AND(G46&gt;=50,G46&lt;=99),"Moderado",IF(AND(G46&gt;0,G46&lt;=49),"Débil"," ")))</f>
        <v>#DIV/0!</v>
      </c>
    </row>
    <row r="44" spans="1:8" ht="91.5" customHeight="1" x14ac:dyDescent="0.25">
      <c r="A44" s="909"/>
      <c r="B44" s="100">
        <f>DESCRIPCION!D35</f>
        <v>0</v>
      </c>
      <c r="C44" s="134">
        <f>'CONTROLES Y EVALUACIÓN'!C286</f>
        <v>0</v>
      </c>
      <c r="D44" s="101" t="str">
        <f>'CONTROLES Y EVALUACIÓN'!H286</f>
        <v xml:space="preserve"> </v>
      </c>
      <c r="E44" s="101" t="str">
        <f>'CONTROLES Y EVALUACIÓN'!I286</f>
        <v>Seleccionar</v>
      </c>
      <c r="F44" s="133" t="str">
        <f>'CONTROLES Y EVALUACIÓN'!J286</f>
        <v xml:space="preserve"> </v>
      </c>
      <c r="G44" s="64" t="str">
        <f>IF(F44="Fuerte",100,IF(F44="Moderado",50,IF(F44="Débil",0," ")))</f>
        <v xml:space="preserve"> </v>
      </c>
      <c r="H44" s="765"/>
    </row>
    <row r="45" spans="1:8" ht="85.5" customHeight="1" x14ac:dyDescent="0.25">
      <c r="A45" s="910"/>
      <c r="B45" s="100">
        <f>DESCRIPCION!D36</f>
        <v>0</v>
      </c>
      <c r="C45" s="134">
        <f>'CONTROLES Y EVALUACIÓN'!C297</f>
        <v>0</v>
      </c>
      <c r="D45" s="101" t="str">
        <f>'CONTROLES Y EVALUACIÓN'!H297</f>
        <v xml:space="preserve"> </v>
      </c>
      <c r="E45" s="101" t="str">
        <f>'CONTROLES Y EVALUACIÓN'!I297</f>
        <v>Seleccionar</v>
      </c>
      <c r="F45" s="133" t="str">
        <f>'CONTROLES Y EVALUACIÓN'!J297</f>
        <v xml:space="preserve"> </v>
      </c>
      <c r="G45" s="64" t="str">
        <f>IF(F45="Fuerte",100,IF(F45="Moderado",50,IF(F45="Débil",0," ")))</f>
        <v xml:space="preserve"> </v>
      </c>
      <c r="H45" s="765"/>
    </row>
    <row r="46" spans="1:8" ht="33.75" customHeight="1" x14ac:dyDescent="0.25">
      <c r="A46" s="1009"/>
      <c r="B46" s="1010"/>
      <c r="C46" s="1010"/>
      <c r="D46" s="1010"/>
      <c r="E46" s="1010"/>
      <c r="F46" s="1011"/>
      <c r="G46" s="136" t="e">
        <f>AVERAGE(G43:G45)</f>
        <v>#DIV/0!</v>
      </c>
      <c r="H46" s="765"/>
    </row>
    <row r="47" spans="1:8" ht="107.25" customHeight="1" x14ac:dyDescent="0.25">
      <c r="A47" s="996" t="str">
        <f>DESCRIPCION!A37</f>
        <v>j</v>
      </c>
      <c r="B47" s="100">
        <f>DESCRIPCION!D37</f>
        <v>0</v>
      </c>
      <c r="C47" s="134">
        <f>'CONTROLES Y EVALUACIÓN'!C308</f>
        <v>0</v>
      </c>
      <c r="D47" s="101" t="str">
        <f>'CONTROLES Y EVALUACIÓN'!H308</f>
        <v xml:space="preserve"> </v>
      </c>
      <c r="E47" s="101" t="str">
        <f>'CONTROLES Y EVALUACIÓN'!I308</f>
        <v>Seleccionar</v>
      </c>
      <c r="F47" s="133" t="str">
        <f>'CONTROLES Y EVALUACIÓN'!J308</f>
        <v xml:space="preserve"> </v>
      </c>
      <c r="G47" s="64" t="str">
        <f>IF(F47="Fuerte",100,IF(F47="Moderado",50,IF(F47="Débil",0," ")))</f>
        <v xml:space="preserve"> </v>
      </c>
      <c r="H47" s="764" t="e">
        <f>IF(G50=100,"Fuerte",IF(AND(G50&gt;=50,G50&lt;=99),"Moderado",IF(AND(G50&gt;0,G50&lt;=49),"Débil"," ")))</f>
        <v>#DIV/0!</v>
      </c>
    </row>
    <row r="48" spans="1:8" ht="99.75" customHeight="1" x14ac:dyDescent="0.25">
      <c r="A48" s="997"/>
      <c r="B48" s="100">
        <f>DESCRIPCION!D38</f>
        <v>0</v>
      </c>
      <c r="C48" s="134">
        <f>'CONTROLES Y EVALUACIÓN'!C319</f>
        <v>0</v>
      </c>
      <c r="D48" s="101" t="str">
        <f>'CONTROLES Y EVALUACIÓN'!H319</f>
        <v xml:space="preserve"> </v>
      </c>
      <c r="E48" s="101" t="str">
        <f>'CONTROLES Y EVALUACIÓN'!I319</f>
        <v>Fuerte (Siempre se Ejecuta)</v>
      </c>
      <c r="F48" s="133" t="str">
        <f>'CONTROLES Y EVALUACIÓN'!J319</f>
        <v xml:space="preserve"> </v>
      </c>
      <c r="G48" s="64" t="str">
        <f>IF(F48="Fuerte",100,IF(F48="Moderado",50,IF(F48="Débil",0," ")))</f>
        <v xml:space="preserve"> </v>
      </c>
      <c r="H48" s="765"/>
    </row>
    <row r="49" spans="1:8" ht="96" customHeight="1" x14ac:dyDescent="0.25">
      <c r="A49" s="998"/>
      <c r="B49" s="100">
        <f>DESCRIPCION!D39</f>
        <v>0</v>
      </c>
      <c r="C49" s="134">
        <f>'CONTROLES Y EVALUACIÓN'!C330</f>
        <v>0</v>
      </c>
      <c r="D49" s="101" t="str">
        <f>'CONTROLES Y EVALUACIÓN'!H330</f>
        <v xml:space="preserve"> </v>
      </c>
      <c r="E49" s="101" t="str">
        <f>'CONTROLES Y EVALUACIÓN'!I330</f>
        <v>Seleccionar</v>
      </c>
      <c r="F49" s="133" t="str">
        <f>'CONTROLES Y EVALUACIÓN'!J330</f>
        <v xml:space="preserve"> </v>
      </c>
      <c r="G49" s="64" t="str">
        <f>IF(F49="Fuerte",100,IF(F49="Moderado",50,IF(F49="Débil",0," ")))</f>
        <v xml:space="preserve"> </v>
      </c>
      <c r="H49" s="765"/>
    </row>
    <row r="50" spans="1:8" ht="30.75" customHeight="1" thickBot="1" x14ac:dyDescent="0.3">
      <c r="A50" s="999"/>
      <c r="B50" s="1000"/>
      <c r="C50" s="1000"/>
      <c r="D50" s="1000"/>
      <c r="E50" s="1000"/>
      <c r="F50" s="1001"/>
      <c r="G50" s="137" t="e">
        <f>AVERAGE(G47:G49)</f>
        <v>#DIV/0!</v>
      </c>
      <c r="H50" s="766"/>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21875" customWidth="1"/>
  </cols>
  <sheetData>
    <row r="1" spans="1:1" x14ac:dyDescent="0.3">
      <c r="A1" s="1" t="s">
        <v>291</v>
      </c>
    </row>
    <row r="2" spans="1:1" x14ac:dyDescent="0.3">
      <c r="A2" s="1" t="s">
        <v>140</v>
      </c>
    </row>
    <row r="3" spans="1:1" x14ac:dyDescent="0.3">
      <c r="A3" s="1" t="s">
        <v>143</v>
      </c>
    </row>
    <row r="4" spans="1:1" x14ac:dyDescent="0.3">
      <c r="A4" s="1" t="s">
        <v>146</v>
      </c>
    </row>
    <row r="5" spans="1:1" x14ac:dyDescent="0.3">
      <c r="A5" s="1" t="s">
        <v>149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21875" customWidth="1"/>
  </cols>
  <sheetData>
    <row r="1" spans="1:1" x14ac:dyDescent="0.3">
      <c r="A1" s="195" t="s">
        <v>287</v>
      </c>
    </row>
    <row r="2" spans="1:1" x14ac:dyDescent="0.3">
      <c r="A2" s="195" t="s">
        <v>284</v>
      </c>
    </row>
    <row r="3" spans="1:1" x14ac:dyDescent="0.3">
      <c r="A3" s="195" t="s">
        <v>285</v>
      </c>
    </row>
    <row r="4" spans="1:1" x14ac:dyDescent="0.3">
      <c r="A4" s="195" t="s">
        <v>286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21875" customWidth="1"/>
    <col min="2" max="2" width="25.77734375" customWidth="1"/>
    <col min="3" max="3" width="41.44140625" customWidth="1"/>
  </cols>
  <sheetData>
    <row r="1" spans="1:3" x14ac:dyDescent="0.3">
      <c r="A1" t="s">
        <v>262</v>
      </c>
      <c r="B1" t="s">
        <v>268</v>
      </c>
      <c r="C1" t="s">
        <v>272</v>
      </c>
    </row>
    <row r="2" spans="1:3" x14ac:dyDescent="0.3">
      <c r="A2" t="s">
        <v>263</v>
      </c>
      <c r="B2" t="s">
        <v>280</v>
      </c>
      <c r="C2" t="s">
        <v>273</v>
      </c>
    </row>
    <row r="3" spans="1:3" x14ac:dyDescent="0.3">
      <c r="A3" t="s">
        <v>264</v>
      </c>
      <c r="B3" t="s">
        <v>269</v>
      </c>
      <c r="C3" t="s">
        <v>274</v>
      </c>
    </row>
    <row r="4" spans="1:3" x14ac:dyDescent="0.3">
      <c r="A4" t="s">
        <v>265</v>
      </c>
      <c r="B4" t="s">
        <v>279</v>
      </c>
      <c r="C4" t="s">
        <v>275</v>
      </c>
    </row>
    <row r="5" spans="1:3" x14ac:dyDescent="0.3">
      <c r="A5" t="s">
        <v>266</v>
      </c>
      <c r="B5" t="s">
        <v>270</v>
      </c>
      <c r="C5" t="s">
        <v>236</v>
      </c>
    </row>
    <row r="6" spans="1:3" x14ac:dyDescent="0.3">
      <c r="A6" t="s">
        <v>292</v>
      </c>
      <c r="B6" t="s">
        <v>292</v>
      </c>
      <c r="C6" t="s">
        <v>292</v>
      </c>
    </row>
    <row r="7" spans="1:3" x14ac:dyDescent="0.3">
      <c r="A7" t="s">
        <v>267</v>
      </c>
      <c r="B7" t="s">
        <v>271</v>
      </c>
      <c r="C7" t="s">
        <v>276</v>
      </c>
    </row>
    <row r="8" spans="1:3" x14ac:dyDescent="0.3">
      <c r="B8" t="s">
        <v>13</v>
      </c>
      <c r="C8" t="s">
        <v>277</v>
      </c>
    </row>
    <row r="9" spans="1:3" x14ac:dyDescent="0.3">
      <c r="C9" t="s">
        <v>237</v>
      </c>
    </row>
    <row r="10" spans="1:3" x14ac:dyDescent="0.3">
      <c r="C10" t="s">
        <v>278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AA42"/>
  <sheetViews>
    <sheetView topLeftCell="A13" zoomScale="69" zoomScaleNormal="69" workbookViewId="0">
      <selection activeCell="M13" sqref="M13"/>
    </sheetView>
  </sheetViews>
  <sheetFormatPr baseColWidth="10" defaultColWidth="11.44140625" defaultRowHeight="14.4" x14ac:dyDescent="0.3"/>
  <cols>
    <col min="1" max="1" width="14" style="66" customWidth="1"/>
    <col min="2" max="2" width="40.44140625" style="294" customWidth="1"/>
    <col min="3" max="12" width="6.44140625" style="41" customWidth="1"/>
    <col min="13" max="14" width="5.44140625" style="41" customWidth="1"/>
    <col min="15" max="15" width="5.5546875" style="41" customWidth="1"/>
    <col min="16" max="17" width="5.21875" style="41" customWidth="1"/>
    <col min="18" max="18" width="6.44140625" style="41" customWidth="1"/>
    <col min="19" max="19" width="27.21875" style="42" customWidth="1"/>
    <col min="20" max="20" width="16.44140625" customWidth="1"/>
    <col min="21" max="22" width="11.44140625" hidden="1" customWidth="1"/>
    <col min="23" max="23" width="1.21875" hidden="1" customWidth="1"/>
  </cols>
  <sheetData>
    <row r="1" spans="1:27" s="24" customFormat="1" ht="18.75" customHeight="1" x14ac:dyDescent="0.3">
      <c r="A1" s="467"/>
      <c r="B1" s="379" t="s">
        <v>409</v>
      </c>
      <c r="C1" s="379"/>
      <c r="D1" s="379"/>
      <c r="E1" s="379"/>
      <c r="F1" s="379"/>
      <c r="G1" s="379"/>
      <c r="H1" s="379"/>
      <c r="I1" s="379"/>
      <c r="J1" s="379"/>
      <c r="K1" s="379"/>
      <c r="L1" s="379"/>
      <c r="M1" s="379"/>
      <c r="N1" s="379"/>
      <c r="O1" s="379"/>
      <c r="P1" s="379"/>
      <c r="Q1" s="379"/>
      <c r="R1" s="379"/>
      <c r="S1" s="265" t="s">
        <v>402</v>
      </c>
      <c r="T1" s="450"/>
      <c r="U1" s="451"/>
      <c r="V1" s="451"/>
      <c r="W1" s="452"/>
    </row>
    <row r="2" spans="1:27" s="24" customFormat="1" ht="18" customHeight="1" x14ac:dyDescent="0.3">
      <c r="A2" s="468"/>
      <c r="B2" s="382"/>
      <c r="C2" s="382"/>
      <c r="D2" s="382"/>
      <c r="E2" s="382"/>
      <c r="F2" s="382"/>
      <c r="G2" s="382"/>
      <c r="H2" s="382"/>
      <c r="I2" s="382"/>
      <c r="J2" s="382"/>
      <c r="K2" s="382"/>
      <c r="L2" s="382"/>
      <c r="M2" s="382"/>
      <c r="N2" s="382"/>
      <c r="O2" s="382"/>
      <c r="P2" s="382"/>
      <c r="Q2" s="382"/>
      <c r="R2" s="382"/>
      <c r="S2" s="266" t="s">
        <v>401</v>
      </c>
      <c r="T2" s="453"/>
      <c r="U2" s="454"/>
      <c r="V2" s="454"/>
      <c r="W2" s="455"/>
    </row>
    <row r="3" spans="1:27" s="24" customFormat="1" ht="15" customHeight="1" x14ac:dyDescent="0.3">
      <c r="A3" s="468"/>
      <c r="B3" s="382" t="s">
        <v>400</v>
      </c>
      <c r="C3" s="382"/>
      <c r="D3" s="382"/>
      <c r="E3" s="382"/>
      <c r="F3" s="382"/>
      <c r="G3" s="382"/>
      <c r="H3" s="382"/>
      <c r="I3" s="382"/>
      <c r="J3" s="382"/>
      <c r="K3" s="382"/>
      <c r="L3" s="382"/>
      <c r="M3" s="382"/>
      <c r="N3" s="382"/>
      <c r="O3" s="382"/>
      <c r="P3" s="382"/>
      <c r="Q3" s="382"/>
      <c r="R3" s="382"/>
      <c r="S3" s="266" t="s">
        <v>403</v>
      </c>
      <c r="T3" s="453"/>
      <c r="U3" s="454"/>
      <c r="V3" s="454"/>
      <c r="W3" s="455"/>
    </row>
    <row r="4" spans="1:27" s="24" customFormat="1" ht="15.75" customHeight="1" x14ac:dyDescent="0.3">
      <c r="A4" s="469"/>
      <c r="B4" s="459"/>
      <c r="C4" s="459"/>
      <c r="D4" s="459"/>
      <c r="E4" s="459"/>
      <c r="F4" s="459"/>
      <c r="G4" s="459"/>
      <c r="H4" s="459"/>
      <c r="I4" s="459"/>
      <c r="J4" s="459"/>
      <c r="K4" s="459"/>
      <c r="L4" s="459"/>
      <c r="M4" s="459"/>
      <c r="N4" s="459"/>
      <c r="O4" s="459"/>
      <c r="P4" s="459"/>
      <c r="Q4" s="459"/>
      <c r="R4" s="459"/>
      <c r="S4" s="267" t="s">
        <v>404</v>
      </c>
      <c r="T4" s="456"/>
      <c r="U4" s="457"/>
      <c r="V4" s="457"/>
      <c r="W4" s="458"/>
    </row>
    <row r="5" spans="1:27" ht="15.75" customHeight="1" x14ac:dyDescent="0.3">
      <c r="A5" s="472"/>
      <c r="B5" s="472"/>
      <c r="C5" s="472"/>
      <c r="D5" s="472"/>
      <c r="E5" s="472"/>
      <c r="F5" s="472"/>
      <c r="G5" s="472"/>
      <c r="H5" s="472"/>
      <c r="I5" s="472"/>
      <c r="J5" s="472"/>
      <c r="K5" s="472"/>
      <c r="L5" s="472"/>
      <c r="M5" s="472"/>
      <c r="N5" s="472"/>
      <c r="O5" s="472"/>
      <c r="P5" s="472"/>
      <c r="Q5" s="472"/>
      <c r="R5" s="472"/>
      <c r="S5" s="472"/>
      <c r="T5" s="473"/>
      <c r="U5" s="138"/>
      <c r="V5" s="138"/>
      <c r="W5" s="231"/>
    </row>
    <row r="6" spans="1:27" s="1" customFormat="1" ht="27" customHeight="1" x14ac:dyDescent="0.25">
      <c r="A6" s="471" t="str">
        <f>CONTEXTO!A8</f>
        <v xml:space="preserve">PROCESO: Gestión de Hacienda Pública </v>
      </c>
      <c r="B6" s="471"/>
      <c r="C6" s="471"/>
      <c r="D6" s="471"/>
      <c r="E6" s="471"/>
      <c r="F6" s="471"/>
      <c r="G6" s="471"/>
      <c r="H6" s="471"/>
      <c r="I6" s="471"/>
      <c r="J6" s="471"/>
      <c r="K6" s="471"/>
      <c r="L6" s="471"/>
      <c r="M6" s="471"/>
      <c r="N6" s="471"/>
      <c r="O6" s="471"/>
      <c r="P6" s="471"/>
      <c r="Q6" s="471"/>
      <c r="R6" s="471"/>
      <c r="S6" s="471"/>
      <c r="T6" s="471"/>
      <c r="W6" s="71"/>
    </row>
    <row r="7" spans="1:27" s="1" customFormat="1" ht="81" customHeight="1" thickBot="1" x14ac:dyDescent="0.3">
      <c r="A7" s="47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470"/>
      <c r="C7" s="470"/>
      <c r="D7" s="470"/>
      <c r="E7" s="470"/>
      <c r="F7" s="470"/>
      <c r="G7" s="470"/>
      <c r="H7" s="470"/>
      <c r="I7" s="470"/>
      <c r="J7" s="470"/>
      <c r="K7" s="470"/>
      <c r="L7" s="470"/>
      <c r="M7" s="470"/>
      <c r="N7" s="470"/>
      <c r="O7" s="470"/>
      <c r="P7" s="470"/>
      <c r="Q7" s="470"/>
      <c r="R7" s="470"/>
      <c r="S7" s="470"/>
      <c r="T7" s="470"/>
      <c r="U7" s="60"/>
      <c r="V7" s="60"/>
      <c r="W7" s="232"/>
    </row>
    <row r="8" spans="1:27" s="1" customFormat="1" ht="26.25" customHeight="1" thickBot="1" x14ac:dyDescent="0.3">
      <c r="A8" s="233"/>
      <c r="B8" s="282"/>
      <c r="C8" s="233"/>
      <c r="D8" s="233"/>
      <c r="E8" s="233"/>
      <c r="F8" s="233"/>
      <c r="G8" s="233"/>
      <c r="H8" s="233"/>
      <c r="I8" s="233"/>
      <c r="J8" s="233"/>
      <c r="K8" s="233"/>
      <c r="L8" s="233"/>
      <c r="M8" s="233"/>
      <c r="N8" s="233"/>
      <c r="O8" s="233"/>
      <c r="P8" s="233"/>
      <c r="Q8" s="233"/>
      <c r="R8" s="233"/>
      <c r="S8" s="233"/>
      <c r="T8" s="234"/>
      <c r="X8" s="98"/>
    </row>
    <row r="9" spans="1:27" s="1" customFormat="1" ht="39.75" customHeight="1" thickBot="1" x14ac:dyDescent="0.3">
      <c r="A9" s="462"/>
      <c r="B9" s="462"/>
      <c r="C9" s="462" t="b">
        <v>0</v>
      </c>
      <c r="D9" s="462"/>
      <c r="E9" s="462"/>
      <c r="F9" s="462"/>
      <c r="G9" s="462"/>
      <c r="H9" s="462"/>
      <c r="I9" s="462"/>
      <c r="J9" s="462"/>
      <c r="K9" s="462"/>
      <c r="L9" s="462"/>
      <c r="M9" s="462"/>
      <c r="N9" s="462"/>
      <c r="O9" s="462"/>
      <c r="P9" s="462"/>
      <c r="Q9" s="462"/>
      <c r="R9" s="462"/>
      <c r="S9" s="462"/>
      <c r="T9" s="463"/>
      <c r="Y9" s="449" t="s">
        <v>212</v>
      </c>
      <c r="Z9" s="449"/>
      <c r="AA9" s="449"/>
    </row>
    <row r="10" spans="1:27" s="40" customFormat="1" ht="32.25" customHeight="1" thickBot="1" x14ac:dyDescent="0.35">
      <c r="A10" s="228" t="s">
        <v>40</v>
      </c>
      <c r="B10" s="283" t="s">
        <v>242</v>
      </c>
      <c r="C10" s="229" t="s">
        <v>41</v>
      </c>
      <c r="D10" s="229" t="s">
        <v>42</v>
      </c>
      <c r="E10" s="229" t="s">
        <v>43</v>
      </c>
      <c r="F10" s="229" t="s">
        <v>44</v>
      </c>
      <c r="G10" s="229" t="s">
        <v>45</v>
      </c>
      <c r="H10" s="229" t="s">
        <v>46</v>
      </c>
      <c r="I10" s="229" t="s">
        <v>47</v>
      </c>
      <c r="J10" s="229" t="s">
        <v>48</v>
      </c>
      <c r="K10" s="229" t="s">
        <v>49</v>
      </c>
      <c r="L10" s="229" t="s">
        <v>50</v>
      </c>
      <c r="M10" s="229" t="s">
        <v>51</v>
      </c>
      <c r="N10" s="229" t="s">
        <v>52</v>
      </c>
      <c r="O10" s="229" t="s">
        <v>53</v>
      </c>
      <c r="P10" s="229" t="s">
        <v>54</v>
      </c>
      <c r="Q10" s="229" t="s">
        <v>55</v>
      </c>
      <c r="R10" s="230" t="s">
        <v>56</v>
      </c>
      <c r="S10" s="235" t="s">
        <v>57</v>
      </c>
      <c r="T10" s="240" t="s">
        <v>296</v>
      </c>
      <c r="Y10" s="279" t="s">
        <v>444</v>
      </c>
      <c r="Z10" s="280" t="s">
        <v>445</v>
      </c>
      <c r="AA10" s="281" t="s">
        <v>254</v>
      </c>
    </row>
    <row r="11" spans="1:27" ht="39.75" customHeight="1" x14ac:dyDescent="0.3">
      <c r="A11" s="64">
        <v>1</v>
      </c>
      <c r="B11" s="284" t="s">
        <v>418</v>
      </c>
      <c r="C11" s="278">
        <v>4</v>
      </c>
      <c r="D11" s="278">
        <v>4</v>
      </c>
      <c r="E11" s="278">
        <v>4</v>
      </c>
      <c r="F11" s="278">
        <v>3</v>
      </c>
      <c r="G11" s="278">
        <v>4</v>
      </c>
      <c r="H11" s="65"/>
      <c r="I11" s="65"/>
      <c r="J11" s="65"/>
      <c r="K11" s="65"/>
      <c r="L11" s="65"/>
      <c r="M11" s="65"/>
      <c r="N11" s="65"/>
      <c r="O11" s="65"/>
      <c r="P11" s="65"/>
      <c r="Q11" s="65"/>
      <c r="R11" s="64">
        <f t="shared" ref="R11:R34" si="0">SUM(C11:Q11)</f>
        <v>19</v>
      </c>
      <c r="S11" s="236">
        <f t="shared" ref="S11:S34" si="1">IF(ISERROR(AVERAGE(C11:Q11)),0,AVERAGE(C11:Q11))</f>
        <v>3.8</v>
      </c>
      <c r="T11" s="241"/>
    </row>
    <row r="12" spans="1:27" ht="45.75" customHeight="1" x14ac:dyDescent="0.3">
      <c r="A12" s="64">
        <v>2</v>
      </c>
      <c r="B12" s="285" t="s">
        <v>419</v>
      </c>
      <c r="C12" s="278">
        <v>3</v>
      </c>
      <c r="D12" s="278">
        <v>3</v>
      </c>
      <c r="E12" s="278">
        <v>5</v>
      </c>
      <c r="F12" s="278">
        <v>4</v>
      </c>
      <c r="G12" s="278">
        <v>4</v>
      </c>
      <c r="H12" s="65"/>
      <c r="I12" s="65"/>
      <c r="J12" s="65"/>
      <c r="K12" s="65"/>
      <c r="L12" s="65"/>
      <c r="M12" s="65"/>
      <c r="N12" s="65"/>
      <c r="O12" s="65"/>
      <c r="P12" s="65"/>
      <c r="Q12" s="65"/>
      <c r="R12" s="64">
        <f t="shared" si="0"/>
        <v>19</v>
      </c>
      <c r="S12" s="236">
        <f t="shared" si="1"/>
        <v>3.8</v>
      </c>
      <c r="T12" s="237"/>
    </row>
    <row r="13" spans="1:27" ht="65.25" customHeight="1" x14ac:dyDescent="0.3">
      <c r="A13" s="64">
        <v>3</v>
      </c>
      <c r="B13" s="285" t="s">
        <v>420</v>
      </c>
      <c r="C13" s="278">
        <v>4</v>
      </c>
      <c r="D13" s="278">
        <v>4</v>
      </c>
      <c r="E13" s="278">
        <v>3</v>
      </c>
      <c r="F13" s="278">
        <v>3</v>
      </c>
      <c r="G13" s="278">
        <v>4</v>
      </c>
      <c r="H13" s="65"/>
      <c r="I13" s="65"/>
      <c r="J13" s="65"/>
      <c r="K13" s="65"/>
      <c r="L13" s="65"/>
      <c r="M13" s="65"/>
      <c r="N13" s="65"/>
      <c r="O13" s="65"/>
      <c r="P13" s="65"/>
      <c r="Q13" s="65"/>
      <c r="R13" s="64">
        <f t="shared" si="0"/>
        <v>18</v>
      </c>
      <c r="S13" s="236">
        <f t="shared" si="1"/>
        <v>3.6</v>
      </c>
      <c r="T13" s="238"/>
    </row>
    <row r="14" spans="1:27" ht="39.75" customHeight="1" x14ac:dyDescent="0.3">
      <c r="A14" s="64">
        <v>4</v>
      </c>
      <c r="B14" s="286" t="s">
        <v>421</v>
      </c>
      <c r="C14" s="278">
        <v>3</v>
      </c>
      <c r="D14" s="278">
        <v>4</v>
      </c>
      <c r="E14" s="278">
        <v>3</v>
      </c>
      <c r="F14" s="278">
        <v>5</v>
      </c>
      <c r="G14" s="278">
        <v>4</v>
      </c>
      <c r="H14" s="65"/>
      <c r="I14" s="65"/>
      <c r="J14" s="65"/>
      <c r="K14" s="65"/>
      <c r="L14" s="65"/>
      <c r="M14" s="65"/>
      <c r="N14" s="65"/>
      <c r="O14" s="65"/>
      <c r="P14" s="65"/>
      <c r="Q14" s="65"/>
      <c r="R14" s="64">
        <f t="shared" si="0"/>
        <v>19</v>
      </c>
      <c r="S14" s="236">
        <f t="shared" si="1"/>
        <v>3.8</v>
      </c>
      <c r="T14" s="238"/>
    </row>
    <row r="15" spans="1:27" ht="39.75" customHeight="1" x14ac:dyDescent="0.3">
      <c r="A15" s="64">
        <v>5</v>
      </c>
      <c r="B15" s="285" t="s">
        <v>422</v>
      </c>
      <c r="C15" s="278">
        <v>4</v>
      </c>
      <c r="D15" s="278">
        <v>2</v>
      </c>
      <c r="E15" s="278">
        <v>5</v>
      </c>
      <c r="F15" s="278">
        <v>3</v>
      </c>
      <c r="G15" s="278">
        <v>3</v>
      </c>
      <c r="H15" s="65"/>
      <c r="I15" s="65"/>
      <c r="J15" s="65"/>
      <c r="K15" s="65"/>
      <c r="L15" s="65"/>
      <c r="M15" s="65"/>
      <c r="N15" s="65"/>
      <c r="O15" s="65"/>
      <c r="P15" s="65"/>
      <c r="Q15" s="65"/>
      <c r="R15" s="64">
        <f t="shared" si="0"/>
        <v>17</v>
      </c>
      <c r="S15" s="236">
        <f t="shared" si="1"/>
        <v>3.4</v>
      </c>
      <c r="T15" s="238"/>
    </row>
    <row r="16" spans="1:27" ht="39.75" customHeight="1" x14ac:dyDescent="0.3">
      <c r="A16" s="64">
        <v>6</v>
      </c>
      <c r="B16" s="285" t="s">
        <v>443</v>
      </c>
      <c r="C16" s="278">
        <v>4</v>
      </c>
      <c r="D16" s="278">
        <v>4</v>
      </c>
      <c r="E16" s="278">
        <v>3</v>
      </c>
      <c r="F16" s="278">
        <v>5</v>
      </c>
      <c r="G16" s="278">
        <v>3</v>
      </c>
      <c r="H16" s="65"/>
      <c r="I16" s="65"/>
      <c r="J16" s="65"/>
      <c r="K16" s="65"/>
      <c r="L16" s="65"/>
      <c r="M16" s="65"/>
      <c r="N16" s="65"/>
      <c r="O16" s="65"/>
      <c r="P16" s="65"/>
      <c r="Q16" s="65"/>
      <c r="R16" s="64">
        <f t="shared" si="0"/>
        <v>19</v>
      </c>
      <c r="S16" s="236">
        <f t="shared" si="1"/>
        <v>3.8</v>
      </c>
      <c r="T16" s="238"/>
    </row>
    <row r="17" spans="1:20" ht="39.75" customHeight="1" x14ac:dyDescent="0.3">
      <c r="A17" s="64">
        <v>7</v>
      </c>
      <c r="B17" s="332" t="s">
        <v>424</v>
      </c>
      <c r="C17" s="278">
        <v>5</v>
      </c>
      <c r="D17" s="278">
        <v>4</v>
      </c>
      <c r="E17" s="278">
        <v>5</v>
      </c>
      <c r="F17" s="278">
        <v>5</v>
      </c>
      <c r="G17" s="278">
        <v>5</v>
      </c>
      <c r="H17" s="65"/>
      <c r="I17" s="65"/>
      <c r="J17" s="65"/>
      <c r="K17" s="65"/>
      <c r="L17" s="65"/>
      <c r="M17" s="65"/>
      <c r="N17" s="65"/>
      <c r="O17" s="65"/>
      <c r="P17" s="65"/>
      <c r="Q17" s="65"/>
      <c r="R17" s="64">
        <f t="shared" si="0"/>
        <v>24</v>
      </c>
      <c r="S17" s="331">
        <f t="shared" si="1"/>
        <v>4.8</v>
      </c>
      <c r="T17" s="238"/>
    </row>
    <row r="18" spans="1:20" ht="46.5" customHeight="1" thickBot="1" x14ac:dyDescent="0.35">
      <c r="A18" s="64">
        <v>8</v>
      </c>
      <c r="B18" s="333" t="s">
        <v>425</v>
      </c>
      <c r="C18" s="278">
        <v>5</v>
      </c>
      <c r="D18" s="278">
        <v>4</v>
      </c>
      <c r="E18" s="278">
        <v>5</v>
      </c>
      <c r="F18" s="278">
        <v>5</v>
      </c>
      <c r="G18" s="278">
        <v>5</v>
      </c>
      <c r="H18" s="65"/>
      <c r="I18" s="65"/>
      <c r="J18" s="65"/>
      <c r="K18" s="65"/>
      <c r="L18" s="65"/>
      <c r="M18" s="65"/>
      <c r="N18" s="65"/>
      <c r="O18" s="65"/>
      <c r="P18" s="65"/>
      <c r="Q18" s="65"/>
      <c r="R18" s="64">
        <f t="shared" si="0"/>
        <v>24</v>
      </c>
      <c r="S18" s="295">
        <f t="shared" si="1"/>
        <v>4.8</v>
      </c>
      <c r="T18" s="238"/>
    </row>
    <row r="19" spans="1:20" ht="47.25" customHeight="1" x14ac:dyDescent="0.3">
      <c r="A19" s="64">
        <v>9</v>
      </c>
      <c r="B19" s="287" t="s">
        <v>426</v>
      </c>
      <c r="C19" s="278">
        <v>4</v>
      </c>
      <c r="D19" s="278">
        <v>3</v>
      </c>
      <c r="E19" s="278">
        <v>3</v>
      </c>
      <c r="F19" s="278">
        <v>4</v>
      </c>
      <c r="G19" s="278">
        <v>5</v>
      </c>
      <c r="H19" s="65"/>
      <c r="I19" s="65"/>
      <c r="J19" s="65"/>
      <c r="K19" s="65"/>
      <c r="L19" s="65"/>
      <c r="M19" s="65"/>
      <c r="N19" s="65"/>
      <c r="O19" s="65"/>
      <c r="P19" s="65"/>
      <c r="Q19" s="65"/>
      <c r="R19" s="64">
        <f t="shared" si="0"/>
        <v>19</v>
      </c>
      <c r="S19" s="236">
        <f t="shared" si="1"/>
        <v>3.8</v>
      </c>
      <c r="T19" s="238"/>
    </row>
    <row r="20" spans="1:20" ht="39.75" customHeight="1" x14ac:dyDescent="0.3">
      <c r="A20" s="64">
        <v>10</v>
      </c>
      <c r="B20" s="288" t="s">
        <v>427</v>
      </c>
      <c r="C20" s="278">
        <v>3</v>
      </c>
      <c r="D20" s="278">
        <v>3</v>
      </c>
      <c r="E20" s="278">
        <v>3</v>
      </c>
      <c r="F20" s="278">
        <v>5</v>
      </c>
      <c r="G20" s="278">
        <v>5</v>
      </c>
      <c r="H20" s="65"/>
      <c r="I20" s="65"/>
      <c r="J20" s="65"/>
      <c r="K20" s="65"/>
      <c r="L20" s="65"/>
      <c r="M20" s="65"/>
      <c r="N20" s="65"/>
      <c r="O20" s="65"/>
      <c r="P20" s="65"/>
      <c r="Q20" s="65"/>
      <c r="R20" s="64">
        <f t="shared" si="0"/>
        <v>19</v>
      </c>
      <c r="S20" s="236">
        <f t="shared" si="1"/>
        <v>3.8</v>
      </c>
      <c r="T20" s="238"/>
    </row>
    <row r="21" spans="1:20" ht="39.75" customHeight="1" x14ac:dyDescent="0.3">
      <c r="A21" s="64">
        <v>11</v>
      </c>
      <c r="B21" s="330" t="s">
        <v>428</v>
      </c>
      <c r="C21" s="278">
        <v>5</v>
      </c>
      <c r="D21" s="278">
        <v>5</v>
      </c>
      <c r="E21" s="278">
        <v>4</v>
      </c>
      <c r="F21" s="278">
        <v>5</v>
      </c>
      <c r="G21" s="278">
        <v>5</v>
      </c>
      <c r="H21" s="65"/>
      <c r="I21" s="65"/>
      <c r="J21" s="65"/>
      <c r="K21" s="65"/>
      <c r="L21" s="65"/>
      <c r="M21" s="65"/>
      <c r="N21" s="65"/>
      <c r="O21" s="65"/>
      <c r="P21" s="65"/>
      <c r="Q21" s="65"/>
      <c r="R21" s="64">
        <f t="shared" si="0"/>
        <v>24</v>
      </c>
      <c r="S21" s="295">
        <f t="shared" si="1"/>
        <v>4.8</v>
      </c>
      <c r="T21" s="238"/>
    </row>
    <row r="22" spans="1:20" ht="45.75" customHeight="1" x14ac:dyDescent="0.3">
      <c r="A22" s="64">
        <v>12</v>
      </c>
      <c r="B22" s="288" t="s">
        <v>429</v>
      </c>
      <c r="C22" s="278">
        <v>3</v>
      </c>
      <c r="D22" s="278">
        <v>5</v>
      </c>
      <c r="E22" s="278">
        <v>5</v>
      </c>
      <c r="F22" s="278">
        <v>3</v>
      </c>
      <c r="G22" s="278">
        <v>3</v>
      </c>
      <c r="H22" s="65"/>
      <c r="I22" s="65"/>
      <c r="J22" s="65"/>
      <c r="K22" s="65"/>
      <c r="L22" s="65"/>
      <c r="M22" s="65"/>
      <c r="N22" s="65"/>
      <c r="O22" s="65"/>
      <c r="P22" s="65"/>
      <c r="Q22" s="65"/>
      <c r="R22" s="64">
        <f t="shared" si="0"/>
        <v>19</v>
      </c>
      <c r="S22" s="236">
        <f t="shared" si="1"/>
        <v>3.8</v>
      </c>
      <c r="T22" s="238"/>
    </row>
    <row r="23" spans="1:20" ht="49.5" customHeight="1" x14ac:dyDescent="0.3">
      <c r="A23" s="64">
        <v>13</v>
      </c>
      <c r="B23" s="330" t="s">
        <v>540</v>
      </c>
      <c r="C23" s="278">
        <v>5</v>
      </c>
      <c r="D23" s="278">
        <v>4</v>
      </c>
      <c r="E23" s="278">
        <v>5</v>
      </c>
      <c r="F23" s="278">
        <v>5</v>
      </c>
      <c r="G23" s="278">
        <v>5</v>
      </c>
      <c r="H23" s="65"/>
      <c r="I23" s="65"/>
      <c r="J23" s="65"/>
      <c r="K23" s="65"/>
      <c r="L23" s="65"/>
      <c r="M23" s="65"/>
      <c r="N23" s="65"/>
      <c r="O23" s="65"/>
      <c r="P23" s="65"/>
      <c r="Q23" s="65"/>
      <c r="R23" s="64">
        <f t="shared" si="0"/>
        <v>24</v>
      </c>
      <c r="S23" s="331">
        <f t="shared" si="1"/>
        <v>4.8</v>
      </c>
      <c r="T23" s="238"/>
    </row>
    <row r="24" spans="1:20" ht="39.75" customHeight="1" x14ac:dyDescent="0.3">
      <c r="A24" s="64">
        <v>14</v>
      </c>
      <c r="B24" s="288" t="s">
        <v>431</v>
      </c>
      <c r="C24" s="278">
        <v>4</v>
      </c>
      <c r="D24" s="278">
        <v>4</v>
      </c>
      <c r="E24" s="278">
        <v>4</v>
      </c>
      <c r="F24" s="278">
        <v>4</v>
      </c>
      <c r="G24" s="278">
        <v>3</v>
      </c>
      <c r="H24" s="65"/>
      <c r="I24" s="65"/>
      <c r="J24" s="65"/>
      <c r="K24" s="65"/>
      <c r="L24" s="65"/>
      <c r="M24" s="65"/>
      <c r="N24" s="65"/>
      <c r="O24" s="65"/>
      <c r="P24" s="65"/>
      <c r="Q24" s="65"/>
      <c r="R24" s="64">
        <f t="shared" si="0"/>
        <v>19</v>
      </c>
      <c r="S24" s="236">
        <f t="shared" si="1"/>
        <v>3.8</v>
      </c>
      <c r="T24" s="238"/>
    </row>
    <row r="25" spans="1:20" ht="39.75" customHeight="1" x14ac:dyDescent="0.3">
      <c r="A25" s="64">
        <v>15</v>
      </c>
      <c r="B25" s="288" t="s">
        <v>432</v>
      </c>
      <c r="C25" s="278">
        <v>3</v>
      </c>
      <c r="D25" s="278">
        <v>3</v>
      </c>
      <c r="E25" s="278">
        <v>5</v>
      </c>
      <c r="F25" s="278">
        <v>2</v>
      </c>
      <c r="G25" s="278">
        <v>4</v>
      </c>
      <c r="H25" s="65"/>
      <c r="I25" s="65"/>
      <c r="J25" s="65"/>
      <c r="K25" s="65"/>
      <c r="L25" s="65"/>
      <c r="M25" s="65"/>
      <c r="N25" s="65"/>
      <c r="O25" s="65"/>
      <c r="P25" s="65"/>
      <c r="Q25" s="65"/>
      <c r="R25" s="64">
        <f t="shared" si="0"/>
        <v>17</v>
      </c>
      <c r="S25" s="236">
        <f t="shared" si="1"/>
        <v>3.4</v>
      </c>
      <c r="T25" s="238"/>
    </row>
    <row r="26" spans="1:20" ht="48.75" customHeight="1" x14ac:dyDescent="0.3">
      <c r="A26" s="64">
        <v>16</v>
      </c>
      <c r="B26" s="288" t="s">
        <v>433</v>
      </c>
      <c r="C26" s="278">
        <v>4</v>
      </c>
      <c r="D26" s="278">
        <v>4</v>
      </c>
      <c r="E26" s="278">
        <v>5</v>
      </c>
      <c r="F26" s="278">
        <v>3</v>
      </c>
      <c r="G26" s="278">
        <v>3</v>
      </c>
      <c r="H26" s="65"/>
      <c r="I26" s="65"/>
      <c r="J26" s="65"/>
      <c r="K26" s="65"/>
      <c r="L26" s="65"/>
      <c r="M26" s="65"/>
      <c r="N26" s="65"/>
      <c r="O26" s="65"/>
      <c r="P26" s="65"/>
      <c r="Q26" s="65"/>
      <c r="R26" s="64">
        <f t="shared" si="0"/>
        <v>19</v>
      </c>
      <c r="S26" s="236">
        <f t="shared" si="1"/>
        <v>3.8</v>
      </c>
      <c r="T26" s="238"/>
    </row>
    <row r="27" spans="1:20" ht="39.75" customHeight="1" x14ac:dyDescent="0.3">
      <c r="A27" s="64">
        <v>17</v>
      </c>
      <c r="B27" s="289" t="s">
        <v>434</v>
      </c>
      <c r="C27" s="278">
        <v>4</v>
      </c>
      <c r="D27" s="278">
        <v>4</v>
      </c>
      <c r="E27" s="278">
        <v>4</v>
      </c>
      <c r="F27" s="278">
        <v>3</v>
      </c>
      <c r="G27" s="278">
        <v>4</v>
      </c>
      <c r="H27" s="65"/>
      <c r="I27" s="65"/>
      <c r="J27" s="65"/>
      <c r="K27" s="65"/>
      <c r="L27" s="65"/>
      <c r="M27" s="65"/>
      <c r="N27" s="65"/>
      <c r="O27" s="65"/>
      <c r="P27" s="65"/>
      <c r="Q27" s="65"/>
      <c r="R27" s="64">
        <f t="shared" si="0"/>
        <v>19</v>
      </c>
      <c r="S27" s="236">
        <f t="shared" si="1"/>
        <v>3.8</v>
      </c>
      <c r="T27" s="238"/>
    </row>
    <row r="28" spans="1:20" ht="39.75" customHeight="1" thickBot="1" x14ac:dyDescent="0.35">
      <c r="A28" s="64">
        <v>18</v>
      </c>
      <c r="B28" s="289" t="s">
        <v>435</v>
      </c>
      <c r="C28" s="278">
        <v>4</v>
      </c>
      <c r="D28" s="278">
        <v>5</v>
      </c>
      <c r="E28" s="278">
        <v>4</v>
      </c>
      <c r="F28" s="278">
        <v>3</v>
      </c>
      <c r="G28" s="278">
        <v>3</v>
      </c>
      <c r="H28" s="65"/>
      <c r="I28" s="65"/>
      <c r="J28" s="65"/>
      <c r="K28" s="65"/>
      <c r="L28" s="65"/>
      <c r="M28" s="65"/>
      <c r="N28" s="65"/>
      <c r="O28" s="65"/>
      <c r="P28" s="65"/>
      <c r="Q28" s="65"/>
      <c r="R28" s="64">
        <f t="shared" si="0"/>
        <v>19</v>
      </c>
      <c r="S28" s="236">
        <f t="shared" si="1"/>
        <v>3.8</v>
      </c>
      <c r="T28" s="238"/>
    </row>
    <row r="29" spans="1:20" ht="48" customHeight="1" thickBot="1" x14ac:dyDescent="0.35">
      <c r="A29" s="64">
        <v>19</v>
      </c>
      <c r="B29" s="290" t="s">
        <v>436</v>
      </c>
      <c r="C29" s="278">
        <v>3</v>
      </c>
      <c r="D29" s="278">
        <v>4</v>
      </c>
      <c r="E29" s="278">
        <v>4</v>
      </c>
      <c r="F29" s="278">
        <v>4</v>
      </c>
      <c r="G29" s="278">
        <v>4</v>
      </c>
      <c r="H29" s="65"/>
      <c r="I29" s="65"/>
      <c r="J29" s="65"/>
      <c r="K29" s="65"/>
      <c r="L29" s="65"/>
      <c r="M29" s="65"/>
      <c r="N29" s="65"/>
      <c r="O29" s="65"/>
      <c r="P29" s="65"/>
      <c r="Q29" s="65"/>
      <c r="R29" s="64">
        <f t="shared" si="0"/>
        <v>19</v>
      </c>
      <c r="S29" s="236">
        <f t="shared" si="1"/>
        <v>3.8</v>
      </c>
      <c r="T29" s="238"/>
    </row>
    <row r="30" spans="1:20" ht="39.75" customHeight="1" x14ac:dyDescent="0.3">
      <c r="A30" s="64">
        <v>20</v>
      </c>
      <c r="B30" s="290" t="s">
        <v>437</v>
      </c>
      <c r="C30" s="278">
        <v>4</v>
      </c>
      <c r="D30" s="278">
        <v>4</v>
      </c>
      <c r="E30" s="278">
        <v>4</v>
      </c>
      <c r="F30" s="278">
        <v>4</v>
      </c>
      <c r="G30" s="278">
        <v>3</v>
      </c>
      <c r="H30" s="65"/>
      <c r="I30" s="65"/>
      <c r="J30" s="65"/>
      <c r="K30" s="65"/>
      <c r="L30" s="65"/>
      <c r="M30" s="65"/>
      <c r="N30" s="65"/>
      <c r="O30" s="65"/>
      <c r="P30" s="65"/>
      <c r="Q30" s="65"/>
      <c r="R30" s="64">
        <f t="shared" si="0"/>
        <v>19</v>
      </c>
      <c r="S30" s="236">
        <f t="shared" si="1"/>
        <v>3.8</v>
      </c>
      <c r="T30" s="238"/>
    </row>
    <row r="31" spans="1:20" ht="49.5" customHeight="1" x14ac:dyDescent="0.3">
      <c r="A31" s="64">
        <v>21</v>
      </c>
      <c r="B31" s="330" t="s">
        <v>438</v>
      </c>
      <c r="C31" s="278">
        <v>5</v>
      </c>
      <c r="D31" s="278">
        <v>4</v>
      </c>
      <c r="E31" s="278">
        <v>5</v>
      </c>
      <c r="F31" s="278">
        <v>5</v>
      </c>
      <c r="G31" s="278">
        <v>5</v>
      </c>
      <c r="H31" s="65"/>
      <c r="I31" s="65"/>
      <c r="J31" s="65"/>
      <c r="K31" s="65"/>
      <c r="L31" s="65"/>
      <c r="M31" s="65"/>
      <c r="N31" s="65"/>
      <c r="O31" s="65"/>
      <c r="P31" s="65"/>
      <c r="Q31" s="65"/>
      <c r="R31" s="64">
        <f t="shared" si="0"/>
        <v>24</v>
      </c>
      <c r="S31" s="331">
        <f t="shared" si="1"/>
        <v>4.8</v>
      </c>
      <c r="T31" s="238"/>
    </row>
    <row r="32" spans="1:20" ht="42" customHeight="1" x14ac:dyDescent="0.3">
      <c r="A32" s="64">
        <v>22</v>
      </c>
      <c r="B32" s="291" t="s">
        <v>439</v>
      </c>
      <c r="C32" s="278">
        <v>4</v>
      </c>
      <c r="D32" s="278">
        <v>3</v>
      </c>
      <c r="E32" s="278">
        <v>3</v>
      </c>
      <c r="F32" s="278">
        <v>3</v>
      </c>
      <c r="G32" s="278">
        <v>4</v>
      </c>
      <c r="H32" s="65"/>
      <c r="I32" s="65"/>
      <c r="J32" s="65"/>
      <c r="K32" s="65"/>
      <c r="L32" s="65"/>
      <c r="M32" s="65"/>
      <c r="N32" s="65"/>
      <c r="O32" s="65"/>
      <c r="P32" s="65"/>
      <c r="Q32" s="65"/>
      <c r="R32" s="64">
        <f t="shared" si="0"/>
        <v>17</v>
      </c>
      <c r="S32" s="236">
        <f t="shared" si="1"/>
        <v>3.4</v>
      </c>
      <c r="T32" s="238"/>
    </row>
    <row r="33" spans="1:20" ht="48" customHeight="1" x14ac:dyDescent="0.3">
      <c r="A33" s="64">
        <v>23</v>
      </c>
      <c r="B33" s="292" t="s">
        <v>440</v>
      </c>
      <c r="C33" s="278">
        <v>4</v>
      </c>
      <c r="D33" s="278">
        <v>3</v>
      </c>
      <c r="E33" s="278">
        <v>5</v>
      </c>
      <c r="F33" s="278">
        <v>4</v>
      </c>
      <c r="G33" s="278">
        <v>3</v>
      </c>
      <c r="H33" s="65"/>
      <c r="I33" s="65"/>
      <c r="J33" s="65"/>
      <c r="K33" s="65"/>
      <c r="L33" s="65"/>
      <c r="M33" s="65"/>
      <c r="N33" s="65"/>
      <c r="O33" s="65"/>
      <c r="P33" s="65"/>
      <c r="Q33" s="65"/>
      <c r="R33" s="64">
        <f t="shared" si="0"/>
        <v>19</v>
      </c>
      <c r="S33" s="236">
        <f t="shared" si="1"/>
        <v>3.8</v>
      </c>
      <c r="T33" s="238"/>
    </row>
    <row r="34" spans="1:20" ht="46.5" customHeight="1" x14ac:dyDescent="0.3">
      <c r="A34" s="64">
        <v>24</v>
      </c>
      <c r="B34" s="292" t="s">
        <v>441</v>
      </c>
      <c r="C34" s="278">
        <v>4</v>
      </c>
      <c r="D34" s="278">
        <v>4</v>
      </c>
      <c r="E34" s="278">
        <v>4</v>
      </c>
      <c r="F34" s="278">
        <v>4</v>
      </c>
      <c r="G34" s="278">
        <v>3</v>
      </c>
      <c r="H34" s="65"/>
      <c r="I34" s="65"/>
      <c r="J34" s="65"/>
      <c r="K34" s="65"/>
      <c r="L34" s="65"/>
      <c r="M34" s="65"/>
      <c r="N34" s="65"/>
      <c r="O34" s="65"/>
      <c r="P34" s="65"/>
      <c r="Q34" s="65"/>
      <c r="R34" s="64">
        <f t="shared" si="0"/>
        <v>19</v>
      </c>
      <c r="S34" s="236">
        <f t="shared" si="1"/>
        <v>3.8</v>
      </c>
      <c r="T34" s="238"/>
    </row>
    <row r="35" spans="1:20" ht="44.25" customHeight="1" thickBot="1" x14ac:dyDescent="0.35">
      <c r="A35" s="64">
        <v>25</v>
      </c>
      <c r="B35" s="292" t="s">
        <v>442</v>
      </c>
      <c r="C35" s="278">
        <v>3</v>
      </c>
      <c r="D35" s="278">
        <v>5</v>
      </c>
      <c r="E35" s="278">
        <v>3</v>
      </c>
      <c r="F35" s="278">
        <v>2</v>
      </c>
      <c r="G35" s="278">
        <v>4</v>
      </c>
      <c r="H35" s="65"/>
      <c r="I35" s="65"/>
      <c r="J35" s="65"/>
      <c r="K35" s="65"/>
      <c r="L35" s="65"/>
      <c r="M35" s="65"/>
      <c r="N35" s="65"/>
      <c r="O35" s="65"/>
      <c r="P35" s="65"/>
      <c r="Q35" s="65"/>
      <c r="R35" s="64">
        <f t="shared" ref="R35:R40" si="2">SUM(C35:Q35)</f>
        <v>17</v>
      </c>
      <c r="S35" s="236">
        <f t="shared" ref="S35:S40" si="3">IF(ISERROR(AVERAGE(C35:Q35)),0,AVERAGE(C35:Q35))</f>
        <v>3.4</v>
      </c>
      <c r="T35" s="238"/>
    </row>
    <row r="36" spans="1:20" ht="42.75" hidden="1" customHeight="1" x14ac:dyDescent="0.3">
      <c r="A36" s="64">
        <v>26</v>
      </c>
      <c r="B36" s="270"/>
      <c r="C36" s="65"/>
      <c r="D36" s="65"/>
      <c r="E36" s="65"/>
      <c r="F36" s="65"/>
      <c r="G36" s="65"/>
      <c r="H36" s="65"/>
      <c r="I36" s="65"/>
      <c r="J36" s="65"/>
      <c r="K36" s="65"/>
      <c r="L36" s="65"/>
      <c r="M36" s="65"/>
      <c r="N36" s="65"/>
      <c r="O36" s="65"/>
      <c r="P36" s="65"/>
      <c r="Q36" s="65"/>
      <c r="R36" s="64">
        <f t="shared" si="2"/>
        <v>0</v>
      </c>
      <c r="S36" s="236">
        <f t="shared" si="3"/>
        <v>0</v>
      </c>
      <c r="T36" s="238"/>
    </row>
    <row r="37" spans="1:20" ht="42" hidden="1" customHeight="1" x14ac:dyDescent="0.3">
      <c r="A37" s="64">
        <v>27</v>
      </c>
      <c r="B37" s="270"/>
      <c r="C37" s="65"/>
      <c r="D37" s="65"/>
      <c r="E37" s="65"/>
      <c r="F37" s="65"/>
      <c r="G37" s="65"/>
      <c r="H37" s="65"/>
      <c r="I37" s="65"/>
      <c r="J37" s="65"/>
      <c r="K37" s="65"/>
      <c r="L37" s="65"/>
      <c r="M37" s="65"/>
      <c r="N37" s="65"/>
      <c r="O37" s="65"/>
      <c r="P37" s="65"/>
      <c r="Q37" s="65"/>
      <c r="R37" s="64">
        <f t="shared" si="2"/>
        <v>0</v>
      </c>
      <c r="S37" s="236">
        <f t="shared" si="3"/>
        <v>0</v>
      </c>
      <c r="T37" s="238"/>
    </row>
    <row r="38" spans="1:20" ht="42.75" hidden="1" customHeight="1" x14ac:dyDescent="0.3">
      <c r="A38" s="64">
        <v>28</v>
      </c>
      <c r="B38" s="270"/>
      <c r="C38" s="65"/>
      <c r="D38" s="65"/>
      <c r="E38" s="65"/>
      <c r="F38" s="65"/>
      <c r="G38" s="65"/>
      <c r="H38" s="65"/>
      <c r="I38" s="65"/>
      <c r="J38" s="65"/>
      <c r="K38" s="65"/>
      <c r="L38" s="65"/>
      <c r="M38" s="65"/>
      <c r="N38" s="65"/>
      <c r="O38" s="65"/>
      <c r="P38" s="65"/>
      <c r="Q38" s="65"/>
      <c r="R38" s="64">
        <f t="shared" si="2"/>
        <v>0</v>
      </c>
      <c r="S38" s="236">
        <f t="shared" si="3"/>
        <v>0</v>
      </c>
      <c r="T38" s="238"/>
    </row>
    <row r="39" spans="1:20" ht="47.25" hidden="1" customHeight="1" x14ac:dyDescent="0.3">
      <c r="A39" s="64">
        <v>29</v>
      </c>
      <c r="B39" s="270"/>
      <c r="C39" s="65"/>
      <c r="D39" s="65"/>
      <c r="E39" s="65"/>
      <c r="F39" s="65"/>
      <c r="G39" s="65"/>
      <c r="H39" s="65"/>
      <c r="I39" s="65"/>
      <c r="J39" s="65"/>
      <c r="K39" s="65"/>
      <c r="L39" s="65"/>
      <c r="M39" s="65"/>
      <c r="N39" s="65"/>
      <c r="O39" s="65"/>
      <c r="P39" s="65"/>
      <c r="Q39" s="65"/>
      <c r="R39" s="64">
        <f t="shared" si="2"/>
        <v>0</v>
      </c>
      <c r="S39" s="236">
        <f t="shared" si="3"/>
        <v>0</v>
      </c>
      <c r="T39" s="238"/>
    </row>
    <row r="40" spans="1:20" ht="50.25" hidden="1" customHeight="1" thickBot="1" x14ac:dyDescent="0.35">
      <c r="A40" s="253">
        <v>30</v>
      </c>
      <c r="B40" s="293"/>
      <c r="C40" s="254"/>
      <c r="D40" s="254"/>
      <c r="E40" s="254"/>
      <c r="F40" s="254"/>
      <c r="G40" s="254"/>
      <c r="H40" s="254"/>
      <c r="I40" s="254"/>
      <c r="J40" s="254"/>
      <c r="K40" s="254"/>
      <c r="L40" s="254"/>
      <c r="M40" s="254"/>
      <c r="N40" s="254"/>
      <c r="O40" s="254"/>
      <c r="P40" s="254"/>
      <c r="Q40" s="254"/>
      <c r="R40" s="253">
        <f t="shared" si="2"/>
        <v>0</v>
      </c>
      <c r="S40" s="255">
        <f t="shared" si="3"/>
        <v>0</v>
      </c>
      <c r="T40" s="239"/>
    </row>
    <row r="41" spans="1:20" ht="24" customHeight="1" x14ac:dyDescent="0.3">
      <c r="A41" s="464" t="s">
        <v>357</v>
      </c>
      <c r="B41" s="465"/>
      <c r="C41" s="465"/>
      <c r="D41" s="465"/>
      <c r="E41" s="465"/>
      <c r="F41" s="465"/>
      <c r="G41" s="465"/>
      <c r="H41" s="465"/>
      <c r="I41" s="465"/>
      <c r="J41" s="465"/>
      <c r="K41" s="465"/>
      <c r="L41" s="465"/>
      <c r="M41" s="465"/>
      <c r="N41" s="465"/>
      <c r="O41" s="465"/>
      <c r="P41" s="465"/>
      <c r="Q41" s="465"/>
      <c r="R41" s="466"/>
      <c r="S41" s="256">
        <f>SUM(S11:S40)</f>
        <v>98.199999999999974</v>
      </c>
    </row>
    <row r="42" spans="1:20" ht="28.5" customHeight="1" thickBot="1" x14ac:dyDescent="0.35">
      <c r="A42" s="460" t="s">
        <v>57</v>
      </c>
      <c r="B42" s="461"/>
      <c r="C42" s="461"/>
      <c r="D42" s="461"/>
      <c r="E42" s="461"/>
      <c r="F42" s="461"/>
      <c r="G42" s="461"/>
      <c r="H42" s="461"/>
      <c r="I42" s="461"/>
      <c r="J42" s="461"/>
      <c r="K42" s="461"/>
      <c r="L42" s="461"/>
      <c r="M42" s="461"/>
      <c r="N42" s="461"/>
      <c r="O42" s="461"/>
      <c r="P42" s="461"/>
      <c r="Q42" s="461"/>
      <c r="R42" s="461"/>
      <c r="S42" s="257">
        <f>S41/A35</f>
        <v>3.927999999999999</v>
      </c>
    </row>
  </sheetData>
  <sheetProtection selectLockedCells="1"/>
  <mergeCells count="11">
    <mergeCell ref="Y9:AA9"/>
    <mergeCell ref="T1:W4"/>
    <mergeCell ref="B1:R2"/>
    <mergeCell ref="B3:R4"/>
    <mergeCell ref="A42:R42"/>
    <mergeCell ref="A9:T9"/>
    <mergeCell ref="A41:R41"/>
    <mergeCell ref="A1:A4"/>
    <mergeCell ref="A7:T7"/>
    <mergeCell ref="A6:T6"/>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624840</xdr:colOff>
                <xdr:row>40</xdr:row>
                <xdr:rowOff>0</xdr:rowOff>
              </from>
              <to>
                <xdr:col>19</xdr:col>
                <xdr:colOff>914400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624840</xdr:colOff>
                <xdr:row>34</xdr:row>
                <xdr:rowOff>167640</xdr:rowOff>
              </from>
              <to>
                <xdr:col>19</xdr:col>
                <xdr:colOff>914400</xdr:colOff>
                <xdr:row>34</xdr:row>
                <xdr:rowOff>426720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624840</xdr:colOff>
                <xdr:row>33</xdr:row>
                <xdr:rowOff>167640</xdr:rowOff>
              </from>
              <to>
                <xdr:col>19</xdr:col>
                <xdr:colOff>914400</xdr:colOff>
                <xdr:row>33</xdr:row>
                <xdr:rowOff>426720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624840</xdr:colOff>
                <xdr:row>32</xdr:row>
                <xdr:rowOff>167640</xdr:rowOff>
              </from>
              <to>
                <xdr:col>19</xdr:col>
                <xdr:colOff>914400</xdr:colOff>
                <xdr:row>32</xdr:row>
                <xdr:rowOff>426720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624840</xdr:colOff>
                <xdr:row>31</xdr:row>
                <xdr:rowOff>167640</xdr:rowOff>
              </from>
              <to>
                <xdr:col>19</xdr:col>
                <xdr:colOff>914400</xdr:colOff>
                <xdr:row>31</xdr:row>
                <xdr:rowOff>426720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31">
            <anchor moveWithCells="1">
              <from>
                <xdr:col>19</xdr:col>
                <xdr:colOff>624840</xdr:colOff>
                <xdr:row>30</xdr:row>
                <xdr:rowOff>167640</xdr:rowOff>
              </from>
              <to>
                <xdr:col>19</xdr:col>
                <xdr:colOff>914400</xdr:colOff>
                <xdr:row>30</xdr:row>
                <xdr:rowOff>426720</xdr:rowOff>
              </to>
            </anchor>
          </controlPr>
        </control>
      </mc:Choice>
      <mc:Fallback>
        <control shapeId="3093" r:id="rId30" name="CheckBox21"/>
      </mc:Fallback>
    </mc:AlternateContent>
    <mc:AlternateContent xmlns:mc="http://schemas.openxmlformats.org/markup-compatibility/2006">
      <mc:Choice Requires="x14">
        <control shapeId="3092" r:id="rId32" name="CheckBox20">
          <controlPr defaultSize="0" autoLine="0" r:id="rId7">
            <anchor moveWithCells="1">
              <from>
                <xdr:col>19</xdr:col>
                <xdr:colOff>624840</xdr:colOff>
                <xdr:row>29</xdr:row>
                <xdr:rowOff>167640</xdr:rowOff>
              </from>
              <to>
                <xdr:col>19</xdr:col>
                <xdr:colOff>914400</xdr:colOff>
                <xdr:row>29</xdr:row>
                <xdr:rowOff>426720</xdr:rowOff>
              </to>
            </anchor>
          </controlPr>
        </control>
      </mc:Choice>
      <mc:Fallback>
        <control shapeId="3092" r:id="rId32" name="CheckBox20"/>
      </mc:Fallback>
    </mc:AlternateContent>
    <mc:AlternateContent xmlns:mc="http://schemas.openxmlformats.org/markup-compatibility/2006">
      <mc:Choice Requires="x14">
        <control shapeId="3091" r:id="rId33" name="CheckBox19">
          <controlPr defaultSize="0" autoLine="0" r:id="rId7">
            <anchor moveWithCells="1">
              <from>
                <xdr:col>19</xdr:col>
                <xdr:colOff>624840</xdr:colOff>
                <xdr:row>28</xdr:row>
                <xdr:rowOff>167640</xdr:rowOff>
              </from>
              <to>
                <xdr:col>19</xdr:col>
                <xdr:colOff>914400</xdr:colOff>
                <xdr:row>28</xdr:row>
                <xdr:rowOff>426720</xdr:rowOff>
              </to>
            </anchor>
          </controlPr>
        </control>
      </mc:Choice>
      <mc:Fallback>
        <control shapeId="3091" r:id="rId33" name="CheckBox19"/>
      </mc:Fallback>
    </mc:AlternateContent>
    <mc:AlternateContent xmlns:mc="http://schemas.openxmlformats.org/markup-compatibility/2006">
      <mc:Choice Requires="x14">
        <control shapeId="3090" r:id="rId34" name="CheckBox18">
          <controlPr defaultSize="0" autoLine="0" r:id="rId5">
            <anchor moveWithCells="1">
              <from>
                <xdr:col>19</xdr:col>
                <xdr:colOff>624840</xdr:colOff>
                <xdr:row>27</xdr:row>
                <xdr:rowOff>167640</xdr:rowOff>
              </from>
              <to>
                <xdr:col>19</xdr:col>
                <xdr:colOff>914400</xdr:colOff>
                <xdr:row>27</xdr:row>
                <xdr:rowOff>426720</xdr:rowOff>
              </to>
            </anchor>
          </controlPr>
        </control>
      </mc:Choice>
      <mc:Fallback>
        <control shapeId="3090" r:id="rId34" name="CheckBox18"/>
      </mc:Fallback>
    </mc:AlternateContent>
    <mc:AlternateContent xmlns:mc="http://schemas.openxmlformats.org/markup-compatibility/2006">
      <mc:Choice Requires="x14">
        <control shapeId="3089" r:id="rId35" name="CheckBox17">
          <controlPr defaultSize="0" autoLine="0" r:id="rId5">
            <anchor moveWithCells="1">
              <from>
                <xdr:col>19</xdr:col>
                <xdr:colOff>624840</xdr:colOff>
                <xdr:row>26</xdr:row>
                <xdr:rowOff>167640</xdr:rowOff>
              </from>
              <to>
                <xdr:col>19</xdr:col>
                <xdr:colOff>914400</xdr:colOff>
                <xdr:row>26</xdr:row>
                <xdr:rowOff>426720</xdr:rowOff>
              </to>
            </anchor>
          </controlPr>
        </control>
      </mc:Choice>
      <mc:Fallback>
        <control shapeId="3089" r:id="rId35" name="CheckBox17"/>
      </mc:Fallback>
    </mc:AlternateContent>
    <mc:AlternateContent xmlns:mc="http://schemas.openxmlformats.org/markup-compatibility/2006">
      <mc:Choice Requires="x14">
        <control shapeId="3088" r:id="rId36" name="CheckBox16">
          <controlPr defaultSize="0" autoLine="0" r:id="rId7">
            <anchor moveWithCells="1">
              <from>
                <xdr:col>19</xdr:col>
                <xdr:colOff>624840</xdr:colOff>
                <xdr:row>25</xdr:row>
                <xdr:rowOff>167640</xdr:rowOff>
              </from>
              <to>
                <xdr:col>19</xdr:col>
                <xdr:colOff>914400</xdr:colOff>
                <xdr:row>25</xdr:row>
                <xdr:rowOff>426720</xdr:rowOff>
              </to>
            </anchor>
          </controlPr>
        </control>
      </mc:Choice>
      <mc:Fallback>
        <control shapeId="3088" r:id="rId36" name="CheckBox16"/>
      </mc:Fallback>
    </mc:AlternateContent>
    <mc:AlternateContent xmlns:mc="http://schemas.openxmlformats.org/markup-compatibility/2006">
      <mc:Choice Requires="x14">
        <control shapeId="3087" r:id="rId37" name="CheckBox15">
          <controlPr defaultSize="0" autoLine="0" r:id="rId7">
            <anchor moveWithCells="1">
              <from>
                <xdr:col>19</xdr:col>
                <xdr:colOff>624840</xdr:colOff>
                <xdr:row>24</xdr:row>
                <xdr:rowOff>167640</xdr:rowOff>
              </from>
              <to>
                <xdr:col>19</xdr:col>
                <xdr:colOff>914400</xdr:colOff>
                <xdr:row>24</xdr:row>
                <xdr:rowOff>426720</xdr:rowOff>
              </to>
            </anchor>
          </controlPr>
        </control>
      </mc:Choice>
      <mc:Fallback>
        <control shapeId="3087" r:id="rId37" name="CheckBox15"/>
      </mc:Fallback>
    </mc:AlternateContent>
    <mc:AlternateContent xmlns:mc="http://schemas.openxmlformats.org/markup-compatibility/2006">
      <mc:Choice Requires="x14">
        <control shapeId="3086" r:id="rId38" name="CheckBox14">
          <controlPr defaultSize="0" autoLine="0" r:id="rId7">
            <anchor moveWithCells="1">
              <from>
                <xdr:col>19</xdr:col>
                <xdr:colOff>624840</xdr:colOff>
                <xdr:row>23</xdr:row>
                <xdr:rowOff>167640</xdr:rowOff>
              </from>
              <to>
                <xdr:col>19</xdr:col>
                <xdr:colOff>914400</xdr:colOff>
                <xdr:row>23</xdr:row>
                <xdr:rowOff>426720</xdr:rowOff>
              </to>
            </anchor>
          </controlPr>
        </control>
      </mc:Choice>
      <mc:Fallback>
        <control shapeId="3086" r:id="rId38" name="CheckBox14"/>
      </mc:Fallback>
    </mc:AlternateContent>
    <mc:AlternateContent xmlns:mc="http://schemas.openxmlformats.org/markup-compatibility/2006">
      <mc:Choice Requires="x14">
        <control shapeId="3085" r:id="rId39" name="CheckBox13">
          <controlPr defaultSize="0" autoLine="0" r:id="rId31">
            <anchor moveWithCells="1">
              <from>
                <xdr:col>19</xdr:col>
                <xdr:colOff>624840</xdr:colOff>
                <xdr:row>22</xdr:row>
                <xdr:rowOff>167640</xdr:rowOff>
              </from>
              <to>
                <xdr:col>19</xdr:col>
                <xdr:colOff>914400</xdr:colOff>
                <xdr:row>22</xdr:row>
                <xdr:rowOff>426720</xdr:rowOff>
              </to>
            </anchor>
          </controlPr>
        </control>
      </mc:Choice>
      <mc:Fallback>
        <control shapeId="3085" r:id="rId39" name="CheckBox13"/>
      </mc:Fallback>
    </mc:AlternateContent>
    <mc:AlternateContent xmlns:mc="http://schemas.openxmlformats.org/markup-compatibility/2006">
      <mc:Choice Requires="x14">
        <control shapeId="3084" r:id="rId40" name="CheckBox12">
          <controlPr defaultSize="0" autoLine="0" r:id="rId7">
            <anchor moveWithCells="1">
              <from>
                <xdr:col>19</xdr:col>
                <xdr:colOff>624840</xdr:colOff>
                <xdr:row>21</xdr:row>
                <xdr:rowOff>167640</xdr:rowOff>
              </from>
              <to>
                <xdr:col>19</xdr:col>
                <xdr:colOff>914400</xdr:colOff>
                <xdr:row>21</xdr:row>
                <xdr:rowOff>426720</xdr:rowOff>
              </to>
            </anchor>
          </controlPr>
        </control>
      </mc:Choice>
      <mc:Fallback>
        <control shapeId="3084" r:id="rId40" name="CheckBox12"/>
      </mc:Fallback>
    </mc:AlternateContent>
    <mc:AlternateContent xmlns:mc="http://schemas.openxmlformats.org/markup-compatibility/2006">
      <mc:Choice Requires="x14">
        <control shapeId="3083" r:id="rId41" name="CheckBox11">
          <controlPr defaultSize="0" autoLine="0" r:id="rId31">
            <anchor moveWithCells="1">
              <from>
                <xdr:col>19</xdr:col>
                <xdr:colOff>624840</xdr:colOff>
                <xdr:row>20</xdr:row>
                <xdr:rowOff>167640</xdr:rowOff>
              </from>
              <to>
                <xdr:col>19</xdr:col>
                <xdr:colOff>914400</xdr:colOff>
                <xdr:row>20</xdr:row>
                <xdr:rowOff>426720</xdr:rowOff>
              </to>
            </anchor>
          </controlPr>
        </control>
      </mc:Choice>
      <mc:Fallback>
        <control shapeId="3083" r:id="rId41" name="CheckBox11"/>
      </mc:Fallback>
    </mc:AlternateContent>
    <mc:AlternateContent xmlns:mc="http://schemas.openxmlformats.org/markup-compatibility/2006">
      <mc:Choice Requires="x14">
        <control shapeId="3082" r:id="rId42" name="CheckBox10">
          <controlPr defaultSize="0" autoLine="0" r:id="rId7">
            <anchor moveWithCells="1">
              <from>
                <xdr:col>19</xdr:col>
                <xdr:colOff>624840</xdr:colOff>
                <xdr:row>19</xdr:row>
                <xdr:rowOff>167640</xdr:rowOff>
              </from>
              <to>
                <xdr:col>19</xdr:col>
                <xdr:colOff>914400</xdr:colOff>
                <xdr:row>19</xdr:row>
                <xdr:rowOff>426720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5">
            <anchor moveWithCells="1">
              <from>
                <xdr:col>19</xdr:col>
                <xdr:colOff>624840</xdr:colOff>
                <xdr:row>18</xdr:row>
                <xdr:rowOff>167640</xdr:rowOff>
              </from>
              <to>
                <xdr:col>19</xdr:col>
                <xdr:colOff>914400</xdr:colOff>
                <xdr:row>18</xdr:row>
                <xdr:rowOff>426720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31">
            <anchor moveWithCells="1">
              <from>
                <xdr:col>19</xdr:col>
                <xdr:colOff>624840</xdr:colOff>
                <xdr:row>17</xdr:row>
                <xdr:rowOff>167640</xdr:rowOff>
              </from>
              <to>
                <xdr:col>19</xdr:col>
                <xdr:colOff>914400</xdr:colOff>
                <xdr:row>17</xdr:row>
                <xdr:rowOff>426720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31">
            <anchor moveWithCells="1">
              <from>
                <xdr:col>19</xdr:col>
                <xdr:colOff>624840</xdr:colOff>
                <xdr:row>16</xdr:row>
                <xdr:rowOff>167640</xdr:rowOff>
              </from>
              <to>
                <xdr:col>19</xdr:col>
                <xdr:colOff>914400</xdr:colOff>
                <xdr:row>16</xdr:row>
                <xdr:rowOff>426720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5">
            <anchor moveWithCells="1">
              <from>
                <xdr:col>19</xdr:col>
                <xdr:colOff>624840</xdr:colOff>
                <xdr:row>15</xdr:row>
                <xdr:rowOff>167640</xdr:rowOff>
              </from>
              <to>
                <xdr:col>19</xdr:col>
                <xdr:colOff>914400</xdr:colOff>
                <xdr:row>15</xdr:row>
                <xdr:rowOff>426720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5">
            <anchor moveWithCells="1">
              <from>
                <xdr:col>19</xdr:col>
                <xdr:colOff>624840</xdr:colOff>
                <xdr:row>14</xdr:row>
                <xdr:rowOff>175260</xdr:rowOff>
              </from>
              <to>
                <xdr:col>19</xdr:col>
                <xdr:colOff>914400</xdr:colOff>
                <xdr:row>14</xdr:row>
                <xdr:rowOff>426720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5">
            <anchor moveWithCells="1">
              <from>
                <xdr:col>19</xdr:col>
                <xdr:colOff>624840</xdr:colOff>
                <xdr:row>13</xdr:row>
                <xdr:rowOff>167640</xdr:rowOff>
              </from>
              <to>
                <xdr:col>19</xdr:col>
                <xdr:colOff>914400</xdr:colOff>
                <xdr:row>13</xdr:row>
                <xdr:rowOff>426720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5">
            <anchor moveWithCells="1">
              <from>
                <xdr:col>19</xdr:col>
                <xdr:colOff>624840</xdr:colOff>
                <xdr:row>12</xdr:row>
                <xdr:rowOff>167640</xdr:rowOff>
              </from>
              <to>
                <xdr:col>19</xdr:col>
                <xdr:colOff>914400</xdr:colOff>
                <xdr:row>12</xdr:row>
                <xdr:rowOff>426720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5">
            <anchor moveWithCells="1">
              <from>
                <xdr:col>19</xdr:col>
                <xdr:colOff>624840</xdr:colOff>
                <xdr:row>11</xdr:row>
                <xdr:rowOff>167640</xdr:rowOff>
              </from>
              <to>
                <xdr:col>19</xdr:col>
                <xdr:colOff>914400</xdr:colOff>
                <xdr:row>11</xdr:row>
                <xdr:rowOff>426720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876300</xdr:colOff>
                <xdr:row>10</xdr:row>
                <xdr:rowOff>457200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21875" customWidth="1"/>
    <col min="3" max="3" width="22.77734375" customWidth="1"/>
    <col min="4" max="4" width="26.5546875" customWidth="1"/>
    <col min="5" max="5" width="21.44140625" customWidth="1"/>
  </cols>
  <sheetData>
    <row r="1" spans="1:5" ht="15" customHeight="1" x14ac:dyDescent="0.3">
      <c r="A1" s="478"/>
      <c r="B1" s="474" t="s">
        <v>14</v>
      </c>
      <c r="C1" s="475"/>
      <c r="D1" s="3" t="s">
        <v>15</v>
      </c>
      <c r="E1" s="479"/>
    </row>
    <row r="2" spans="1:5" ht="15" customHeight="1" x14ac:dyDescent="0.3">
      <c r="A2" s="478"/>
      <c r="B2" s="476"/>
      <c r="C2" s="477"/>
      <c r="D2" s="3" t="s">
        <v>2</v>
      </c>
      <c r="E2" s="479"/>
    </row>
    <row r="3" spans="1:5" ht="30" customHeight="1" x14ac:dyDescent="0.3">
      <c r="A3" s="478"/>
      <c r="B3" s="474" t="s">
        <v>16</v>
      </c>
      <c r="C3" s="475"/>
      <c r="D3" s="3" t="s">
        <v>17</v>
      </c>
      <c r="E3" s="479"/>
    </row>
    <row r="4" spans="1:5" ht="15" customHeight="1" x14ac:dyDescent="0.3">
      <c r="A4" s="478"/>
      <c r="B4" s="476"/>
      <c r="C4" s="477"/>
      <c r="D4" s="3" t="s">
        <v>4</v>
      </c>
      <c r="E4" s="479"/>
    </row>
    <row r="5" spans="1:5" ht="15" thickBot="1" x14ac:dyDescent="0.35"/>
    <row r="6" spans="1:5" x14ac:dyDescent="0.3">
      <c r="A6" s="419" t="s">
        <v>18</v>
      </c>
      <c r="B6" s="420"/>
      <c r="C6" s="420"/>
      <c r="D6" s="420"/>
      <c r="E6" s="420"/>
    </row>
    <row r="7" spans="1:5" ht="28.2" thickBot="1" x14ac:dyDescent="0.35">
      <c r="A7" s="4" t="s">
        <v>19</v>
      </c>
      <c r="B7" s="5" t="s">
        <v>20</v>
      </c>
      <c r="C7" s="5" t="s">
        <v>21</v>
      </c>
      <c r="D7" s="10" t="s">
        <v>22</v>
      </c>
      <c r="E7" s="5" t="s">
        <v>23</v>
      </c>
    </row>
    <row r="8" spans="1:5" ht="43.2" x14ac:dyDescent="0.3">
      <c r="A8" s="12" t="s">
        <v>24</v>
      </c>
      <c r="B8" s="6" t="s">
        <v>25</v>
      </c>
      <c r="C8" s="6" t="s">
        <v>25</v>
      </c>
      <c r="D8" s="6" t="s">
        <v>25</v>
      </c>
      <c r="E8" s="7" t="s">
        <v>25</v>
      </c>
    </row>
    <row r="9" spans="1:5" ht="40.200000000000003" x14ac:dyDescent="0.3">
      <c r="A9" s="13" t="s">
        <v>26</v>
      </c>
      <c r="B9" s="8" t="s">
        <v>25</v>
      </c>
      <c r="C9" s="8" t="s">
        <v>25</v>
      </c>
      <c r="D9" s="8" t="s">
        <v>25</v>
      </c>
      <c r="E9" s="9" t="s">
        <v>25</v>
      </c>
    </row>
    <row r="10" spans="1:5" ht="28.8" x14ac:dyDescent="0.3">
      <c r="A10" s="11" t="s">
        <v>27</v>
      </c>
      <c r="B10" s="8" t="s">
        <v>25</v>
      </c>
      <c r="C10" s="8" t="s">
        <v>25</v>
      </c>
      <c r="D10" s="8" t="s">
        <v>25</v>
      </c>
      <c r="E10" s="9" t="s">
        <v>25</v>
      </c>
    </row>
    <row r="11" spans="1:5" ht="40.200000000000003" x14ac:dyDescent="0.3">
      <c r="A11" s="13" t="s">
        <v>28</v>
      </c>
      <c r="B11" s="8" t="s">
        <v>25</v>
      </c>
      <c r="C11" s="8" t="s">
        <v>25</v>
      </c>
      <c r="D11" s="8" t="s">
        <v>25</v>
      </c>
      <c r="E11" s="9" t="s">
        <v>25</v>
      </c>
    </row>
    <row r="12" spans="1:5" ht="53.4" x14ac:dyDescent="0.3">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21875" customWidth="1"/>
    <col min="3" max="3" width="24.77734375" customWidth="1"/>
    <col min="4" max="5" width="27.21875" customWidth="1"/>
    <col min="6" max="6" width="32.77734375" customWidth="1"/>
    <col min="7" max="7" width="26.21875" customWidth="1"/>
  </cols>
  <sheetData>
    <row r="1" spans="1:7" x14ac:dyDescent="0.3">
      <c r="A1" s="483"/>
      <c r="B1" s="486" t="s">
        <v>0</v>
      </c>
      <c r="C1" s="487"/>
      <c r="D1" s="487"/>
      <c r="E1" s="487"/>
      <c r="F1" s="28" t="s">
        <v>1</v>
      </c>
      <c r="G1" s="490"/>
    </row>
    <row r="2" spans="1:7" x14ac:dyDescent="0.3">
      <c r="A2" s="484"/>
      <c r="B2" s="488"/>
      <c r="C2" s="489"/>
      <c r="D2" s="489"/>
      <c r="E2" s="489"/>
      <c r="F2" s="27" t="s">
        <v>30</v>
      </c>
      <c r="G2" s="491"/>
    </row>
    <row r="3" spans="1:7" x14ac:dyDescent="0.3">
      <c r="A3" s="484"/>
      <c r="B3" s="493" t="s">
        <v>31</v>
      </c>
      <c r="C3" s="494"/>
      <c r="D3" s="494"/>
      <c r="E3" s="494"/>
      <c r="F3" s="27" t="s">
        <v>3</v>
      </c>
      <c r="G3" s="491"/>
    </row>
    <row r="4" spans="1:7" ht="15" thickBot="1" x14ac:dyDescent="0.35">
      <c r="A4" s="485"/>
      <c r="B4" s="495"/>
      <c r="C4" s="496"/>
      <c r="D4" s="496"/>
      <c r="E4" s="496"/>
      <c r="F4" s="29" t="s">
        <v>4</v>
      </c>
      <c r="G4" s="492"/>
    </row>
    <row r="5" spans="1:7" ht="15" thickBot="1" x14ac:dyDescent="0.35"/>
    <row r="6" spans="1:7" s="36" customFormat="1" ht="15.6" x14ac:dyDescent="0.3">
      <c r="A6" s="497" t="s">
        <v>32</v>
      </c>
      <c r="B6" s="498"/>
      <c r="C6" s="498"/>
      <c r="D6" s="498"/>
      <c r="E6" s="498"/>
      <c r="F6" s="498"/>
      <c r="G6" s="499"/>
    </row>
    <row r="7" spans="1:7" ht="31.5" customHeight="1" x14ac:dyDescent="0.3">
      <c r="A7" s="22" t="s">
        <v>33</v>
      </c>
      <c r="B7" s="17" t="s">
        <v>34</v>
      </c>
      <c r="C7" s="33" t="s">
        <v>35</v>
      </c>
      <c r="D7" s="23" t="s">
        <v>36</v>
      </c>
      <c r="E7" s="17" t="s">
        <v>37</v>
      </c>
      <c r="F7" s="18" t="s">
        <v>38</v>
      </c>
      <c r="G7" s="18" t="s">
        <v>39</v>
      </c>
    </row>
    <row r="8" spans="1:7" ht="33" customHeight="1" x14ac:dyDescent="0.3">
      <c r="A8" s="480"/>
      <c r="B8" s="8"/>
      <c r="C8" s="8"/>
      <c r="D8" s="8"/>
      <c r="E8" s="8"/>
      <c r="F8" s="8"/>
      <c r="G8" s="9"/>
    </row>
    <row r="9" spans="1:7" ht="33" customHeight="1" x14ac:dyDescent="0.3">
      <c r="A9" s="481"/>
      <c r="B9" s="8"/>
      <c r="C9" s="8"/>
      <c r="D9" s="8"/>
      <c r="E9" s="8"/>
      <c r="F9" s="8"/>
      <c r="G9" s="9"/>
    </row>
    <row r="10" spans="1:7" ht="33" customHeight="1" x14ac:dyDescent="0.3">
      <c r="A10" s="481"/>
      <c r="B10" s="8"/>
      <c r="C10" s="8"/>
      <c r="D10" s="8"/>
      <c r="E10" s="8"/>
      <c r="F10" s="8"/>
      <c r="G10" s="9"/>
    </row>
    <row r="11" spans="1:7" ht="33" customHeight="1" x14ac:dyDescent="0.3">
      <c r="A11" s="481"/>
      <c r="B11" s="8"/>
      <c r="C11" s="8"/>
      <c r="D11" s="8"/>
      <c r="E11" s="8"/>
      <c r="F11" s="8"/>
      <c r="G11" s="9"/>
    </row>
    <row r="12" spans="1:7" ht="33" customHeight="1" x14ac:dyDescent="0.3">
      <c r="A12" s="481"/>
      <c r="B12" s="8"/>
      <c r="C12" s="8"/>
      <c r="D12" s="8"/>
      <c r="E12" s="8"/>
      <c r="F12" s="8"/>
      <c r="G12" s="9"/>
    </row>
    <row r="13" spans="1:7" ht="33" customHeight="1" x14ac:dyDescent="0.3">
      <c r="A13" s="481"/>
      <c r="B13" s="8"/>
      <c r="C13" s="8"/>
      <c r="D13" s="8"/>
      <c r="E13" s="8"/>
      <c r="F13" s="8"/>
      <c r="G13" s="9"/>
    </row>
    <row r="14" spans="1:7" ht="33" customHeight="1" x14ac:dyDescent="0.3">
      <c r="A14" s="481"/>
      <c r="B14" s="8"/>
      <c r="C14" s="8"/>
      <c r="D14" s="8"/>
      <c r="E14" s="8"/>
      <c r="F14" s="8"/>
      <c r="G14" s="9"/>
    </row>
    <row r="15" spans="1:7" ht="33" customHeight="1" x14ac:dyDescent="0.3">
      <c r="A15" s="481"/>
      <c r="B15" s="8"/>
      <c r="C15" s="8"/>
      <c r="D15" s="8"/>
      <c r="E15" s="8"/>
      <c r="F15" s="8"/>
      <c r="G15" s="9"/>
    </row>
    <row r="16" spans="1:7" ht="33" customHeight="1" x14ac:dyDescent="0.3">
      <c r="A16" s="481"/>
      <c r="B16" s="8"/>
      <c r="C16" s="8"/>
      <c r="D16" s="8"/>
      <c r="E16" s="8"/>
      <c r="F16" s="8"/>
      <c r="G16" s="9"/>
    </row>
    <row r="17" spans="1:7" ht="33" customHeight="1" x14ac:dyDescent="0.3">
      <c r="A17" s="481"/>
      <c r="B17" s="8"/>
      <c r="C17" s="8"/>
      <c r="D17" s="8"/>
      <c r="E17" s="8"/>
      <c r="F17" s="8"/>
      <c r="G17" s="9"/>
    </row>
    <row r="18" spans="1:7" ht="33" customHeight="1" thickBot="1" x14ac:dyDescent="0.35">
      <c r="A18" s="482"/>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80" zoomScaleNormal="80" workbookViewId="0">
      <selection activeCell="A13" sqref="A13:A47"/>
    </sheetView>
  </sheetViews>
  <sheetFormatPr baseColWidth="10" defaultRowHeight="14.4" x14ac:dyDescent="0.3"/>
  <cols>
    <col min="1" max="1" width="30.44140625" customWidth="1"/>
    <col min="2" max="2" width="47" customWidth="1"/>
    <col min="3" max="3" width="17.77734375" customWidth="1"/>
    <col min="4" max="4" width="20.21875" style="252" customWidth="1"/>
    <col min="5" max="5" width="15.77734375" customWidth="1"/>
  </cols>
  <sheetData>
    <row r="1" spans="1:5" ht="21.75" customHeight="1" x14ac:dyDescent="0.3">
      <c r="A1" s="507"/>
      <c r="B1" s="510" t="s">
        <v>410</v>
      </c>
      <c r="C1" s="538" t="s">
        <v>396</v>
      </c>
      <c r="D1" s="539"/>
      <c r="E1" s="533"/>
    </row>
    <row r="2" spans="1:5" ht="17.25" customHeight="1" x14ac:dyDescent="0.3">
      <c r="A2" s="508"/>
      <c r="B2" s="511"/>
      <c r="C2" s="540" t="s">
        <v>397</v>
      </c>
      <c r="D2" s="541"/>
      <c r="E2" s="534"/>
    </row>
    <row r="3" spans="1:5" ht="20.25" customHeight="1" x14ac:dyDescent="0.3">
      <c r="A3" s="508"/>
      <c r="B3" s="448" t="s">
        <v>395</v>
      </c>
      <c r="C3" s="540" t="s">
        <v>398</v>
      </c>
      <c r="D3" s="541"/>
      <c r="E3" s="534"/>
    </row>
    <row r="4" spans="1:5" ht="18.75" customHeight="1" thickBot="1" x14ac:dyDescent="0.35">
      <c r="A4" s="509"/>
      <c r="B4" s="512"/>
      <c r="C4" s="542" t="s">
        <v>399</v>
      </c>
      <c r="D4" s="543"/>
      <c r="E4" s="535"/>
    </row>
    <row r="5" spans="1:5" ht="15" thickBot="1" x14ac:dyDescent="0.35">
      <c r="A5" s="513"/>
      <c r="B5" s="409"/>
      <c r="C5" s="409"/>
      <c r="D5" s="409"/>
      <c r="E5" s="409"/>
    </row>
    <row r="6" spans="1:5" x14ac:dyDescent="0.3">
      <c r="A6" s="514" t="str">
        <f>+CONTEXTO!A8</f>
        <v xml:space="preserve">PROCESO: Gestión de Hacienda Pública </v>
      </c>
      <c r="B6" s="515"/>
      <c r="C6" s="515"/>
      <c r="D6" s="515"/>
      <c r="E6" s="516"/>
    </row>
    <row r="7" spans="1:5" x14ac:dyDescent="0.3">
      <c r="A7" s="517"/>
      <c r="B7" s="518"/>
      <c r="C7" s="518"/>
      <c r="D7" s="518"/>
      <c r="E7" s="519"/>
    </row>
    <row r="8" spans="1:5" x14ac:dyDescent="0.3">
      <c r="A8" s="52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521"/>
      <c r="C8" s="521"/>
      <c r="D8" s="521"/>
      <c r="E8" s="522"/>
    </row>
    <row r="9" spans="1:5" ht="27" customHeight="1" thickBot="1" x14ac:dyDescent="0.35">
      <c r="A9" s="523"/>
      <c r="B9" s="524"/>
      <c r="C9" s="524"/>
      <c r="D9" s="524"/>
      <c r="E9" s="525"/>
    </row>
    <row r="10" spans="1:5" ht="15" thickBot="1" x14ac:dyDescent="0.35">
      <c r="A10" s="526"/>
      <c r="B10" s="526"/>
      <c r="C10" s="526"/>
      <c r="D10" s="526"/>
      <c r="E10" s="526"/>
    </row>
    <row r="11" spans="1:5" ht="27.75" customHeight="1" x14ac:dyDescent="0.3">
      <c r="A11" s="527" t="s">
        <v>352</v>
      </c>
      <c r="B11" s="529" t="s">
        <v>351</v>
      </c>
      <c r="C11" s="529"/>
      <c r="D11" s="531" t="s">
        <v>353</v>
      </c>
      <c r="E11" s="532"/>
    </row>
    <row r="12" spans="1:5" x14ac:dyDescent="0.3">
      <c r="A12" s="528"/>
      <c r="B12" s="530"/>
      <c r="C12" s="530"/>
      <c r="D12" s="99" t="s">
        <v>80</v>
      </c>
      <c r="E12" s="247" t="s">
        <v>81</v>
      </c>
    </row>
    <row r="13" spans="1:5" ht="33" customHeight="1" x14ac:dyDescent="0.3">
      <c r="A13" s="500" t="s">
        <v>446</v>
      </c>
      <c r="B13" s="503" t="s">
        <v>298</v>
      </c>
      <c r="C13" s="504"/>
      <c r="D13" s="211" t="s">
        <v>120</v>
      </c>
      <c r="E13" s="251"/>
    </row>
    <row r="14" spans="1:5" ht="33" customHeight="1" x14ac:dyDescent="0.3">
      <c r="A14" s="501"/>
      <c r="B14" s="503" t="s">
        <v>302</v>
      </c>
      <c r="C14" s="504"/>
      <c r="D14" s="211"/>
      <c r="E14" s="251" t="s">
        <v>120</v>
      </c>
    </row>
    <row r="15" spans="1:5" ht="33" customHeight="1" x14ac:dyDescent="0.3">
      <c r="A15" s="501"/>
      <c r="B15" s="503" t="s">
        <v>299</v>
      </c>
      <c r="C15" s="504"/>
      <c r="D15" s="211"/>
      <c r="E15" s="251" t="s">
        <v>120</v>
      </c>
    </row>
    <row r="16" spans="1:5" ht="33" customHeight="1" x14ac:dyDescent="0.3">
      <c r="A16" s="501"/>
      <c r="B16" s="503" t="s">
        <v>300</v>
      </c>
      <c r="C16" s="504"/>
      <c r="D16" s="211" t="s">
        <v>120</v>
      </c>
      <c r="E16" s="251"/>
    </row>
    <row r="17" spans="1:5" ht="33" customHeight="1" x14ac:dyDescent="0.3">
      <c r="A17" s="501"/>
      <c r="B17" s="503" t="s">
        <v>301</v>
      </c>
      <c r="C17" s="504"/>
      <c r="D17" s="211"/>
      <c r="E17" s="251" t="s">
        <v>120</v>
      </c>
    </row>
    <row r="18" spans="1:5" ht="33" customHeight="1" x14ac:dyDescent="0.3">
      <c r="A18" s="501"/>
      <c r="B18" s="503" t="s">
        <v>303</v>
      </c>
      <c r="C18" s="504"/>
      <c r="D18" s="211" t="s">
        <v>120</v>
      </c>
      <c r="E18" s="251"/>
    </row>
    <row r="19" spans="1:5" ht="33" customHeight="1" x14ac:dyDescent="0.3">
      <c r="A19" s="501"/>
      <c r="B19" s="503" t="s">
        <v>304</v>
      </c>
      <c r="C19" s="504"/>
      <c r="D19" s="211"/>
      <c r="E19" s="251" t="s">
        <v>120</v>
      </c>
    </row>
    <row r="20" spans="1:5" ht="33" customHeight="1" x14ac:dyDescent="0.3">
      <c r="A20" s="501"/>
      <c r="B20" s="503" t="s">
        <v>305</v>
      </c>
      <c r="C20" s="504"/>
      <c r="D20" s="211" t="s">
        <v>120</v>
      </c>
      <c r="E20" s="251"/>
    </row>
    <row r="21" spans="1:5" ht="33" customHeight="1" x14ac:dyDescent="0.3">
      <c r="A21" s="501"/>
      <c r="B21" s="503" t="s">
        <v>306</v>
      </c>
      <c r="C21" s="504"/>
      <c r="D21" s="211" t="s">
        <v>120</v>
      </c>
      <c r="E21" s="251"/>
    </row>
    <row r="22" spans="1:5" ht="33" customHeight="1" x14ac:dyDescent="0.3">
      <c r="A22" s="501"/>
      <c r="B22" s="503" t="s">
        <v>307</v>
      </c>
      <c r="C22" s="504"/>
      <c r="D22" s="211"/>
      <c r="E22" s="251" t="s">
        <v>120</v>
      </c>
    </row>
    <row r="23" spans="1:5" ht="33" customHeight="1" x14ac:dyDescent="0.3">
      <c r="A23" s="501"/>
      <c r="B23" s="503" t="s">
        <v>308</v>
      </c>
      <c r="C23" s="504"/>
      <c r="D23" s="211"/>
      <c r="E23" s="251" t="s">
        <v>120</v>
      </c>
    </row>
    <row r="24" spans="1:5" ht="33" customHeight="1" x14ac:dyDescent="0.3">
      <c r="A24" s="501"/>
      <c r="B24" s="503" t="s">
        <v>309</v>
      </c>
      <c r="C24" s="504"/>
      <c r="D24" s="211"/>
      <c r="E24" s="251" t="s">
        <v>120</v>
      </c>
    </row>
    <row r="25" spans="1:5" ht="33" customHeight="1" x14ac:dyDescent="0.3">
      <c r="A25" s="501"/>
      <c r="B25" s="503" t="s">
        <v>310</v>
      </c>
      <c r="C25" s="504"/>
      <c r="D25" s="211" t="s">
        <v>120</v>
      </c>
      <c r="E25" s="251"/>
    </row>
    <row r="26" spans="1:5" ht="33" customHeight="1" x14ac:dyDescent="0.3">
      <c r="A26" s="501"/>
      <c r="B26" s="503" t="s">
        <v>311</v>
      </c>
      <c r="C26" s="504"/>
      <c r="D26" s="211" t="s">
        <v>120</v>
      </c>
      <c r="E26" s="251"/>
    </row>
    <row r="27" spans="1:5" ht="33" customHeight="1" x14ac:dyDescent="0.3">
      <c r="A27" s="501"/>
      <c r="B27" s="503" t="s">
        <v>312</v>
      </c>
      <c r="C27" s="504"/>
      <c r="D27" s="211" t="s">
        <v>120</v>
      </c>
      <c r="E27" s="251"/>
    </row>
    <row r="28" spans="1:5" ht="33" customHeight="1" x14ac:dyDescent="0.3">
      <c r="A28" s="501"/>
      <c r="B28" s="503" t="s">
        <v>313</v>
      </c>
      <c r="C28" s="504"/>
      <c r="D28" s="211" t="s">
        <v>120</v>
      </c>
      <c r="E28" s="251"/>
    </row>
    <row r="29" spans="1:5" ht="33" customHeight="1" x14ac:dyDescent="0.3">
      <c r="A29" s="501"/>
      <c r="B29" s="503" t="s">
        <v>314</v>
      </c>
      <c r="C29" s="504"/>
      <c r="D29" s="211" t="s">
        <v>120</v>
      </c>
      <c r="E29" s="251"/>
    </row>
    <row r="30" spans="1:5" ht="33" customHeight="1" x14ac:dyDescent="0.3">
      <c r="A30" s="501"/>
      <c r="B30" s="503" t="s">
        <v>315</v>
      </c>
      <c r="C30" s="504"/>
      <c r="D30" s="211" t="s">
        <v>120</v>
      </c>
      <c r="E30" s="251"/>
    </row>
    <row r="31" spans="1:5" ht="33" customHeight="1" x14ac:dyDescent="0.3">
      <c r="A31" s="501"/>
      <c r="B31" s="505" t="s">
        <v>316</v>
      </c>
      <c r="C31" s="505"/>
      <c r="D31" s="211" t="s">
        <v>120</v>
      </c>
      <c r="E31" s="251"/>
    </row>
    <row r="32" spans="1:5" ht="33" customHeight="1" x14ac:dyDescent="0.3">
      <c r="A32" s="501"/>
      <c r="B32" s="503" t="s">
        <v>317</v>
      </c>
      <c r="C32" s="504"/>
      <c r="D32" s="211"/>
      <c r="E32" s="251" t="s">
        <v>120</v>
      </c>
    </row>
    <row r="33" spans="1:5" ht="22.5" customHeight="1" x14ac:dyDescent="0.3">
      <c r="A33" s="501"/>
      <c r="B33" s="536" t="s">
        <v>350</v>
      </c>
      <c r="C33" s="536"/>
      <c r="D33" s="536"/>
      <c r="E33" s="537"/>
    </row>
    <row r="34" spans="1:5" ht="33" customHeight="1" x14ac:dyDescent="0.3">
      <c r="A34" s="501"/>
      <c r="B34" s="505" t="s">
        <v>339</v>
      </c>
      <c r="C34" s="505"/>
      <c r="D34" s="211" t="s">
        <v>120</v>
      </c>
      <c r="E34" s="248"/>
    </row>
    <row r="35" spans="1:5" ht="33" customHeight="1" x14ac:dyDescent="0.3">
      <c r="A35" s="501"/>
      <c r="B35" s="505" t="s">
        <v>336</v>
      </c>
      <c r="C35" s="505"/>
      <c r="D35" s="211" t="s">
        <v>120</v>
      </c>
      <c r="E35" s="248"/>
    </row>
    <row r="36" spans="1:5" ht="33" customHeight="1" x14ac:dyDescent="0.3">
      <c r="A36" s="501"/>
      <c r="B36" s="505" t="s">
        <v>337</v>
      </c>
      <c r="C36" s="505"/>
      <c r="D36" s="211" t="s">
        <v>120</v>
      </c>
      <c r="E36" s="248"/>
    </row>
    <row r="37" spans="1:5" ht="33" customHeight="1" x14ac:dyDescent="0.3">
      <c r="A37" s="501"/>
      <c r="B37" s="505" t="s">
        <v>338</v>
      </c>
      <c r="C37" s="505"/>
      <c r="D37" s="211"/>
      <c r="E37" s="248" t="s">
        <v>120</v>
      </c>
    </row>
    <row r="38" spans="1:5" ht="33" customHeight="1" x14ac:dyDescent="0.3">
      <c r="A38" s="501"/>
      <c r="B38" s="505" t="s">
        <v>340</v>
      </c>
      <c r="C38" s="505"/>
      <c r="D38" s="211" t="s">
        <v>120</v>
      </c>
      <c r="E38" s="248"/>
    </row>
    <row r="39" spans="1:5" ht="33" customHeight="1" x14ac:dyDescent="0.3">
      <c r="A39" s="501"/>
      <c r="B39" s="505" t="s">
        <v>341</v>
      </c>
      <c r="C39" s="505"/>
      <c r="D39" s="211" t="s">
        <v>120</v>
      </c>
      <c r="E39" s="248"/>
    </row>
    <row r="40" spans="1:5" ht="33" customHeight="1" x14ac:dyDescent="0.3">
      <c r="A40" s="501"/>
      <c r="B40" s="505" t="s">
        <v>342</v>
      </c>
      <c r="C40" s="505"/>
      <c r="D40" s="211" t="s">
        <v>120</v>
      </c>
      <c r="E40" s="248"/>
    </row>
    <row r="41" spans="1:5" ht="33" customHeight="1" x14ac:dyDescent="0.3">
      <c r="A41" s="501"/>
      <c r="B41" s="505" t="s">
        <v>343</v>
      </c>
      <c r="C41" s="505"/>
      <c r="D41" s="211" t="s">
        <v>120</v>
      </c>
      <c r="E41" s="248"/>
    </row>
    <row r="42" spans="1:5" ht="33" customHeight="1" x14ac:dyDescent="0.3">
      <c r="A42" s="501"/>
      <c r="B42" s="505" t="s">
        <v>344</v>
      </c>
      <c r="C42" s="505"/>
      <c r="D42" s="211" t="s">
        <v>120</v>
      </c>
      <c r="E42" s="248"/>
    </row>
    <row r="43" spans="1:5" ht="33" customHeight="1" x14ac:dyDescent="0.3">
      <c r="A43" s="501"/>
      <c r="B43" s="505" t="s">
        <v>345</v>
      </c>
      <c r="C43" s="505"/>
      <c r="D43" s="211"/>
      <c r="E43" s="248" t="s">
        <v>120</v>
      </c>
    </row>
    <row r="44" spans="1:5" ht="33" customHeight="1" x14ac:dyDescent="0.3">
      <c r="A44" s="501"/>
      <c r="B44" s="505" t="s">
        <v>346</v>
      </c>
      <c r="C44" s="505"/>
      <c r="D44" s="211"/>
      <c r="E44" s="248" t="s">
        <v>120</v>
      </c>
    </row>
    <row r="45" spans="1:5" ht="33" customHeight="1" x14ac:dyDescent="0.3">
      <c r="A45" s="501"/>
      <c r="B45" s="505" t="s">
        <v>347</v>
      </c>
      <c r="C45" s="505"/>
      <c r="D45" s="211" t="s">
        <v>120</v>
      </c>
      <c r="E45" s="248"/>
    </row>
    <row r="46" spans="1:5" ht="33" customHeight="1" x14ac:dyDescent="0.3">
      <c r="A46" s="501"/>
      <c r="B46" s="505" t="s">
        <v>348</v>
      </c>
      <c r="C46" s="505"/>
      <c r="D46" s="211" t="s">
        <v>120</v>
      </c>
      <c r="E46" s="248"/>
    </row>
    <row r="47" spans="1:5" ht="33" customHeight="1" thickBot="1" x14ac:dyDescent="0.35">
      <c r="A47" s="502"/>
      <c r="B47" s="506" t="s">
        <v>349</v>
      </c>
      <c r="C47" s="506"/>
      <c r="D47" s="214" t="s">
        <v>120</v>
      </c>
      <c r="E47" s="249"/>
    </row>
    <row r="49" spans="1:5" ht="15" thickBot="1" x14ac:dyDescent="0.35"/>
    <row r="50" spans="1:5" ht="30.75" customHeight="1" x14ac:dyDescent="0.3">
      <c r="A50" s="527" t="s">
        <v>352</v>
      </c>
      <c r="B50" s="545" t="s">
        <v>351</v>
      </c>
      <c r="C50" s="545"/>
      <c r="D50" s="531" t="s">
        <v>353</v>
      </c>
      <c r="E50" s="532"/>
    </row>
    <row r="51" spans="1:5" x14ac:dyDescent="0.3">
      <c r="A51" s="528"/>
      <c r="B51" s="546"/>
      <c r="C51" s="546"/>
      <c r="D51" s="99" t="s">
        <v>80</v>
      </c>
      <c r="E51" s="247" t="s">
        <v>81</v>
      </c>
    </row>
    <row r="52" spans="1:5" ht="33" customHeight="1" x14ac:dyDescent="0.3">
      <c r="A52" s="501"/>
      <c r="B52" s="505" t="s">
        <v>298</v>
      </c>
      <c r="C52" s="544"/>
      <c r="D52" s="211"/>
      <c r="E52" s="248"/>
    </row>
    <row r="53" spans="1:5" ht="33" customHeight="1" x14ac:dyDescent="0.3">
      <c r="A53" s="501"/>
      <c r="B53" s="505" t="s">
        <v>302</v>
      </c>
      <c r="C53" s="544"/>
      <c r="D53" s="211"/>
      <c r="E53" s="248"/>
    </row>
    <row r="54" spans="1:5" ht="33" customHeight="1" x14ac:dyDescent="0.3">
      <c r="A54" s="501"/>
      <c r="B54" s="505" t="s">
        <v>299</v>
      </c>
      <c r="C54" s="544"/>
      <c r="D54" s="211"/>
      <c r="E54" s="248"/>
    </row>
    <row r="55" spans="1:5" ht="33" customHeight="1" x14ac:dyDescent="0.3">
      <c r="A55" s="501"/>
      <c r="B55" s="505" t="s">
        <v>300</v>
      </c>
      <c r="C55" s="544"/>
      <c r="D55" s="211"/>
      <c r="E55" s="248"/>
    </row>
    <row r="56" spans="1:5" ht="33" customHeight="1" x14ac:dyDescent="0.3">
      <c r="A56" s="501"/>
      <c r="B56" s="505" t="s">
        <v>301</v>
      </c>
      <c r="C56" s="544"/>
      <c r="D56" s="211"/>
      <c r="E56" s="248"/>
    </row>
    <row r="57" spans="1:5" ht="33" customHeight="1" x14ac:dyDescent="0.3">
      <c r="A57" s="501"/>
      <c r="B57" s="505" t="s">
        <v>303</v>
      </c>
      <c r="C57" s="544"/>
      <c r="D57" s="211"/>
      <c r="E57" s="248"/>
    </row>
    <row r="58" spans="1:5" ht="33" customHeight="1" x14ac:dyDescent="0.3">
      <c r="A58" s="501"/>
      <c r="B58" s="505" t="s">
        <v>304</v>
      </c>
      <c r="C58" s="544"/>
      <c r="D58" s="211"/>
      <c r="E58" s="248"/>
    </row>
    <row r="59" spans="1:5" ht="33" customHeight="1" x14ac:dyDescent="0.3">
      <c r="A59" s="501"/>
      <c r="B59" s="505" t="s">
        <v>305</v>
      </c>
      <c r="C59" s="544"/>
      <c r="D59" s="211"/>
      <c r="E59" s="248"/>
    </row>
    <row r="60" spans="1:5" ht="33" customHeight="1" x14ac:dyDescent="0.3">
      <c r="A60" s="501"/>
      <c r="B60" s="505" t="s">
        <v>306</v>
      </c>
      <c r="C60" s="544"/>
      <c r="D60" s="211"/>
      <c r="E60" s="248"/>
    </row>
    <row r="61" spans="1:5" ht="33" customHeight="1" x14ac:dyDescent="0.3">
      <c r="A61" s="501"/>
      <c r="B61" s="505" t="s">
        <v>307</v>
      </c>
      <c r="C61" s="544"/>
      <c r="D61" s="211"/>
      <c r="E61" s="248"/>
    </row>
    <row r="62" spans="1:5" ht="33" customHeight="1" x14ac:dyDescent="0.3">
      <c r="A62" s="501"/>
      <c r="B62" s="505" t="s">
        <v>308</v>
      </c>
      <c r="C62" s="544"/>
      <c r="D62" s="211"/>
      <c r="E62" s="248"/>
    </row>
    <row r="63" spans="1:5" ht="33" customHeight="1" x14ac:dyDescent="0.3">
      <c r="A63" s="501"/>
      <c r="B63" s="505" t="s">
        <v>309</v>
      </c>
      <c r="C63" s="544"/>
      <c r="D63" s="211"/>
      <c r="E63" s="248"/>
    </row>
    <row r="64" spans="1:5" ht="33" customHeight="1" x14ac:dyDescent="0.3">
      <c r="A64" s="501"/>
      <c r="B64" s="505" t="s">
        <v>310</v>
      </c>
      <c r="C64" s="544"/>
      <c r="D64" s="211"/>
      <c r="E64" s="248"/>
    </row>
    <row r="65" spans="1:5" ht="33" customHeight="1" x14ac:dyDescent="0.3">
      <c r="A65" s="501"/>
      <c r="B65" s="505" t="s">
        <v>311</v>
      </c>
      <c r="C65" s="544"/>
      <c r="D65" s="211"/>
      <c r="E65" s="248"/>
    </row>
    <row r="66" spans="1:5" ht="33" customHeight="1" x14ac:dyDescent="0.3">
      <c r="A66" s="501"/>
      <c r="B66" s="505" t="s">
        <v>312</v>
      </c>
      <c r="C66" s="544"/>
      <c r="D66" s="211"/>
      <c r="E66" s="248"/>
    </row>
    <row r="67" spans="1:5" ht="33" customHeight="1" x14ac:dyDescent="0.3">
      <c r="A67" s="501"/>
      <c r="B67" s="505" t="s">
        <v>313</v>
      </c>
      <c r="C67" s="544"/>
      <c r="D67" s="211"/>
      <c r="E67" s="248"/>
    </row>
    <row r="68" spans="1:5" ht="33" customHeight="1" x14ac:dyDescent="0.3">
      <c r="A68" s="501"/>
      <c r="B68" s="505" t="s">
        <v>314</v>
      </c>
      <c r="C68" s="544"/>
      <c r="D68" s="211"/>
      <c r="E68" s="248"/>
    </row>
    <row r="69" spans="1:5" ht="33" customHeight="1" x14ac:dyDescent="0.3">
      <c r="A69" s="501"/>
      <c r="B69" s="505" t="s">
        <v>315</v>
      </c>
      <c r="C69" s="544"/>
      <c r="D69" s="211"/>
      <c r="E69" s="248"/>
    </row>
    <row r="70" spans="1:5" ht="33" customHeight="1" x14ac:dyDescent="0.3">
      <c r="A70" s="501"/>
      <c r="B70" s="505" t="s">
        <v>316</v>
      </c>
      <c r="C70" s="505"/>
      <c r="D70" s="211"/>
      <c r="E70" s="248"/>
    </row>
    <row r="71" spans="1:5" ht="33" customHeight="1" x14ac:dyDescent="0.3">
      <c r="A71" s="501"/>
      <c r="B71" s="505" t="s">
        <v>317</v>
      </c>
      <c r="C71" s="544"/>
      <c r="D71" s="211"/>
      <c r="E71" s="248"/>
    </row>
    <row r="72" spans="1:5" ht="33" customHeight="1" x14ac:dyDescent="0.3">
      <c r="A72" s="501"/>
      <c r="B72" s="536" t="s">
        <v>350</v>
      </c>
      <c r="C72" s="536"/>
      <c r="D72" s="536"/>
      <c r="E72" s="537"/>
    </row>
    <row r="73" spans="1:5" ht="33" customHeight="1" x14ac:dyDescent="0.3">
      <c r="A73" s="501"/>
      <c r="B73" s="505" t="s">
        <v>339</v>
      </c>
      <c r="C73" s="505"/>
      <c r="D73" s="211"/>
      <c r="E73" s="248"/>
    </row>
    <row r="74" spans="1:5" ht="33" customHeight="1" x14ac:dyDescent="0.3">
      <c r="A74" s="501"/>
      <c r="B74" s="505" t="s">
        <v>336</v>
      </c>
      <c r="C74" s="505"/>
      <c r="D74" s="211"/>
      <c r="E74" s="248"/>
    </row>
    <row r="75" spans="1:5" ht="33" customHeight="1" x14ac:dyDescent="0.3">
      <c r="A75" s="501"/>
      <c r="B75" s="505" t="s">
        <v>337</v>
      </c>
      <c r="C75" s="505"/>
      <c r="D75" s="211"/>
      <c r="E75" s="248"/>
    </row>
    <row r="76" spans="1:5" ht="33" customHeight="1" x14ac:dyDescent="0.3">
      <c r="A76" s="501"/>
      <c r="B76" s="505" t="s">
        <v>338</v>
      </c>
      <c r="C76" s="505"/>
      <c r="D76" s="211"/>
      <c r="E76" s="248"/>
    </row>
    <row r="77" spans="1:5" ht="33" customHeight="1" x14ac:dyDescent="0.3">
      <c r="A77" s="501"/>
      <c r="B77" s="505" t="s">
        <v>340</v>
      </c>
      <c r="C77" s="505"/>
      <c r="D77" s="211"/>
      <c r="E77" s="248"/>
    </row>
    <row r="78" spans="1:5" ht="33" customHeight="1" x14ac:dyDescent="0.3">
      <c r="A78" s="501"/>
      <c r="B78" s="505" t="s">
        <v>341</v>
      </c>
      <c r="C78" s="505"/>
      <c r="D78" s="211"/>
      <c r="E78" s="248"/>
    </row>
    <row r="79" spans="1:5" ht="33" customHeight="1" x14ac:dyDescent="0.3">
      <c r="A79" s="501"/>
      <c r="B79" s="505" t="s">
        <v>342</v>
      </c>
      <c r="C79" s="505"/>
      <c r="D79" s="211"/>
      <c r="E79" s="248"/>
    </row>
    <row r="80" spans="1:5" ht="33" customHeight="1" x14ac:dyDescent="0.3">
      <c r="A80" s="501"/>
      <c r="B80" s="505" t="s">
        <v>343</v>
      </c>
      <c r="C80" s="505"/>
      <c r="D80" s="211"/>
      <c r="E80" s="248"/>
    </row>
    <row r="81" spans="1:5" ht="33" customHeight="1" x14ac:dyDescent="0.3">
      <c r="A81" s="501"/>
      <c r="B81" s="505" t="s">
        <v>344</v>
      </c>
      <c r="C81" s="505"/>
      <c r="D81" s="211"/>
      <c r="E81" s="248"/>
    </row>
    <row r="82" spans="1:5" ht="33" customHeight="1" x14ac:dyDescent="0.3">
      <c r="A82" s="501"/>
      <c r="B82" s="505" t="s">
        <v>345</v>
      </c>
      <c r="C82" s="505"/>
      <c r="D82" s="211"/>
      <c r="E82" s="248"/>
    </row>
    <row r="83" spans="1:5" ht="33" customHeight="1" x14ac:dyDescent="0.3">
      <c r="A83" s="501"/>
      <c r="B83" s="505" t="s">
        <v>346</v>
      </c>
      <c r="C83" s="505"/>
      <c r="D83" s="211"/>
      <c r="E83" s="248"/>
    </row>
    <row r="84" spans="1:5" ht="33" customHeight="1" x14ac:dyDescent="0.3">
      <c r="A84" s="501"/>
      <c r="B84" s="505" t="s">
        <v>347</v>
      </c>
      <c r="C84" s="505"/>
      <c r="D84" s="211"/>
      <c r="E84" s="248"/>
    </row>
    <row r="85" spans="1:5" ht="33" customHeight="1" x14ac:dyDescent="0.3">
      <c r="A85" s="501"/>
      <c r="B85" s="505" t="s">
        <v>348</v>
      </c>
      <c r="C85" s="505"/>
      <c r="D85" s="211"/>
      <c r="E85" s="248"/>
    </row>
    <row r="86" spans="1:5" ht="33" customHeight="1" thickBot="1" x14ac:dyDescent="0.35">
      <c r="A86" s="502"/>
      <c r="B86" s="506" t="s">
        <v>349</v>
      </c>
      <c r="C86" s="506"/>
      <c r="D86" s="214"/>
      <c r="E86" s="249"/>
    </row>
    <row r="88" spans="1:5" ht="15" thickBot="1" x14ac:dyDescent="0.35"/>
    <row r="89" spans="1:5" ht="28.5" customHeight="1" x14ac:dyDescent="0.3">
      <c r="A89" s="527" t="s">
        <v>352</v>
      </c>
      <c r="B89" s="545" t="s">
        <v>351</v>
      </c>
      <c r="C89" s="545"/>
      <c r="D89" s="531" t="s">
        <v>353</v>
      </c>
      <c r="E89" s="532"/>
    </row>
    <row r="90" spans="1:5" x14ac:dyDescent="0.3">
      <c r="A90" s="528"/>
      <c r="B90" s="546"/>
      <c r="C90" s="546"/>
      <c r="D90" s="99" t="s">
        <v>80</v>
      </c>
      <c r="E90" s="247" t="s">
        <v>81</v>
      </c>
    </row>
    <row r="91" spans="1:5" ht="33" customHeight="1" x14ac:dyDescent="0.3">
      <c r="A91" s="501"/>
      <c r="B91" s="503" t="s">
        <v>298</v>
      </c>
      <c r="C91" s="504"/>
      <c r="D91" s="211"/>
      <c r="E91" s="251"/>
    </row>
    <row r="92" spans="1:5" ht="33" customHeight="1" x14ac:dyDescent="0.3">
      <c r="A92" s="501"/>
      <c r="B92" s="503" t="s">
        <v>302</v>
      </c>
      <c r="C92" s="504"/>
      <c r="D92" s="211"/>
      <c r="E92" s="251"/>
    </row>
    <row r="93" spans="1:5" ht="33" customHeight="1" x14ac:dyDescent="0.3">
      <c r="A93" s="501"/>
      <c r="B93" s="503" t="s">
        <v>299</v>
      </c>
      <c r="C93" s="504"/>
      <c r="D93" s="211"/>
      <c r="E93" s="251"/>
    </row>
    <row r="94" spans="1:5" ht="33" customHeight="1" x14ac:dyDescent="0.3">
      <c r="A94" s="501"/>
      <c r="B94" s="503" t="s">
        <v>300</v>
      </c>
      <c r="C94" s="504"/>
      <c r="D94" s="211"/>
      <c r="E94" s="251"/>
    </row>
    <row r="95" spans="1:5" ht="33" customHeight="1" x14ac:dyDescent="0.3">
      <c r="A95" s="501"/>
      <c r="B95" s="503" t="s">
        <v>301</v>
      </c>
      <c r="C95" s="504"/>
      <c r="D95" s="211"/>
      <c r="E95" s="251"/>
    </row>
    <row r="96" spans="1:5" ht="33" customHeight="1" x14ac:dyDescent="0.3">
      <c r="A96" s="501"/>
      <c r="B96" s="503" t="s">
        <v>303</v>
      </c>
      <c r="C96" s="504"/>
      <c r="D96" s="211"/>
      <c r="E96" s="251"/>
    </row>
    <row r="97" spans="1:5" ht="33" customHeight="1" x14ac:dyDescent="0.3">
      <c r="A97" s="501"/>
      <c r="B97" s="503" t="s">
        <v>304</v>
      </c>
      <c r="C97" s="504"/>
      <c r="D97" s="211"/>
      <c r="E97" s="251"/>
    </row>
    <row r="98" spans="1:5" ht="33" customHeight="1" x14ac:dyDescent="0.3">
      <c r="A98" s="501"/>
      <c r="B98" s="503" t="s">
        <v>305</v>
      </c>
      <c r="C98" s="504"/>
      <c r="D98" s="211"/>
      <c r="E98" s="251"/>
    </row>
    <row r="99" spans="1:5" ht="33" customHeight="1" x14ac:dyDescent="0.3">
      <c r="A99" s="501"/>
      <c r="B99" s="503" t="s">
        <v>306</v>
      </c>
      <c r="C99" s="504"/>
      <c r="D99" s="211"/>
      <c r="E99" s="251"/>
    </row>
    <row r="100" spans="1:5" ht="33" customHeight="1" x14ac:dyDescent="0.3">
      <c r="A100" s="501"/>
      <c r="B100" s="503" t="s">
        <v>307</v>
      </c>
      <c r="C100" s="504"/>
      <c r="D100" s="211"/>
      <c r="E100" s="251"/>
    </row>
    <row r="101" spans="1:5" ht="33" customHeight="1" x14ac:dyDescent="0.3">
      <c r="A101" s="501"/>
      <c r="B101" s="503" t="s">
        <v>308</v>
      </c>
      <c r="C101" s="504"/>
      <c r="D101" s="211"/>
      <c r="E101" s="251"/>
    </row>
    <row r="102" spans="1:5" ht="33" customHeight="1" x14ac:dyDescent="0.3">
      <c r="A102" s="501"/>
      <c r="B102" s="503" t="s">
        <v>309</v>
      </c>
      <c r="C102" s="504"/>
      <c r="D102" s="211"/>
      <c r="E102" s="251"/>
    </row>
    <row r="103" spans="1:5" ht="33" customHeight="1" x14ac:dyDescent="0.3">
      <c r="A103" s="501"/>
      <c r="B103" s="503" t="s">
        <v>310</v>
      </c>
      <c r="C103" s="504"/>
      <c r="D103" s="211"/>
      <c r="E103" s="251"/>
    </row>
    <row r="104" spans="1:5" ht="33" customHeight="1" x14ac:dyDescent="0.3">
      <c r="A104" s="501"/>
      <c r="B104" s="503" t="s">
        <v>311</v>
      </c>
      <c r="C104" s="504"/>
      <c r="D104" s="211"/>
      <c r="E104" s="251"/>
    </row>
    <row r="105" spans="1:5" ht="33" customHeight="1" x14ac:dyDescent="0.3">
      <c r="A105" s="501"/>
      <c r="B105" s="503" t="s">
        <v>312</v>
      </c>
      <c r="C105" s="504"/>
      <c r="D105" s="211"/>
      <c r="E105" s="251"/>
    </row>
    <row r="106" spans="1:5" ht="33" customHeight="1" x14ac:dyDescent="0.3">
      <c r="A106" s="501"/>
      <c r="B106" s="503" t="s">
        <v>313</v>
      </c>
      <c r="C106" s="504"/>
      <c r="D106" s="211"/>
      <c r="E106" s="251"/>
    </row>
    <row r="107" spans="1:5" ht="33" customHeight="1" x14ac:dyDescent="0.3">
      <c r="A107" s="501"/>
      <c r="B107" s="503" t="s">
        <v>314</v>
      </c>
      <c r="C107" s="504"/>
      <c r="D107" s="211"/>
      <c r="E107" s="251"/>
    </row>
    <row r="108" spans="1:5" ht="33" customHeight="1" x14ac:dyDescent="0.3">
      <c r="A108" s="501"/>
      <c r="B108" s="503" t="s">
        <v>315</v>
      </c>
      <c r="C108" s="504"/>
      <c r="D108" s="211"/>
      <c r="E108" s="251"/>
    </row>
    <row r="109" spans="1:5" ht="33" customHeight="1" x14ac:dyDescent="0.3">
      <c r="A109" s="501"/>
      <c r="B109" s="505" t="s">
        <v>316</v>
      </c>
      <c r="C109" s="505"/>
      <c r="D109" s="211"/>
      <c r="E109" s="251"/>
    </row>
    <row r="110" spans="1:5" ht="33" customHeight="1" x14ac:dyDescent="0.3">
      <c r="A110" s="501"/>
      <c r="B110" s="503" t="s">
        <v>317</v>
      </c>
      <c r="C110" s="504"/>
      <c r="D110" s="211"/>
      <c r="E110" s="251"/>
    </row>
    <row r="111" spans="1:5" ht="33" customHeight="1" x14ac:dyDescent="0.3">
      <c r="A111" s="501"/>
      <c r="B111" s="536" t="s">
        <v>350</v>
      </c>
      <c r="C111" s="536"/>
      <c r="D111" s="536"/>
      <c r="E111" s="537"/>
    </row>
    <row r="112" spans="1:5" ht="33" customHeight="1" x14ac:dyDescent="0.3">
      <c r="A112" s="501"/>
      <c r="B112" s="505" t="s">
        <v>339</v>
      </c>
      <c r="C112" s="505"/>
      <c r="D112" s="211"/>
      <c r="E112" s="248"/>
    </row>
    <row r="113" spans="1:5" ht="33" customHeight="1" x14ac:dyDescent="0.3">
      <c r="A113" s="501"/>
      <c r="B113" s="505" t="s">
        <v>336</v>
      </c>
      <c r="C113" s="505"/>
      <c r="D113" s="211"/>
      <c r="E113" s="248"/>
    </row>
    <row r="114" spans="1:5" ht="33" customHeight="1" x14ac:dyDescent="0.3">
      <c r="A114" s="501"/>
      <c r="B114" s="505" t="s">
        <v>337</v>
      </c>
      <c r="C114" s="505"/>
      <c r="D114" s="211"/>
      <c r="E114" s="248"/>
    </row>
    <row r="115" spans="1:5" ht="33" customHeight="1" x14ac:dyDescent="0.3">
      <c r="A115" s="501"/>
      <c r="B115" s="505" t="s">
        <v>338</v>
      </c>
      <c r="C115" s="505"/>
      <c r="D115" s="211"/>
      <c r="E115" s="248"/>
    </row>
    <row r="116" spans="1:5" ht="33" customHeight="1" x14ac:dyDescent="0.3">
      <c r="A116" s="501"/>
      <c r="B116" s="505" t="s">
        <v>340</v>
      </c>
      <c r="C116" s="505"/>
      <c r="D116" s="211"/>
      <c r="E116" s="248"/>
    </row>
    <row r="117" spans="1:5" ht="33" customHeight="1" x14ac:dyDescent="0.3">
      <c r="A117" s="501"/>
      <c r="B117" s="505" t="s">
        <v>341</v>
      </c>
      <c r="C117" s="505"/>
      <c r="D117" s="211"/>
      <c r="E117" s="248"/>
    </row>
    <row r="118" spans="1:5" ht="33" customHeight="1" x14ac:dyDescent="0.3">
      <c r="A118" s="501"/>
      <c r="B118" s="505" t="s">
        <v>342</v>
      </c>
      <c r="C118" s="505"/>
      <c r="D118" s="211"/>
      <c r="E118" s="248"/>
    </row>
    <row r="119" spans="1:5" ht="33" customHeight="1" x14ac:dyDescent="0.3">
      <c r="A119" s="501"/>
      <c r="B119" s="505" t="s">
        <v>343</v>
      </c>
      <c r="C119" s="505"/>
      <c r="D119" s="211"/>
      <c r="E119" s="248"/>
    </row>
    <row r="120" spans="1:5" ht="33" customHeight="1" x14ac:dyDescent="0.3">
      <c r="A120" s="501"/>
      <c r="B120" s="505" t="s">
        <v>344</v>
      </c>
      <c r="C120" s="505"/>
      <c r="D120" s="211"/>
      <c r="E120" s="248"/>
    </row>
    <row r="121" spans="1:5" ht="33" customHeight="1" x14ac:dyDescent="0.3">
      <c r="A121" s="501"/>
      <c r="B121" s="505" t="s">
        <v>345</v>
      </c>
      <c r="C121" s="505"/>
      <c r="D121" s="211"/>
      <c r="E121" s="248"/>
    </row>
    <row r="122" spans="1:5" ht="33" customHeight="1" x14ac:dyDescent="0.3">
      <c r="A122" s="501"/>
      <c r="B122" s="505" t="s">
        <v>346</v>
      </c>
      <c r="C122" s="505"/>
      <c r="D122" s="211"/>
      <c r="E122" s="248"/>
    </row>
    <row r="123" spans="1:5" ht="33" customHeight="1" x14ac:dyDescent="0.3">
      <c r="A123" s="501"/>
      <c r="B123" s="505" t="s">
        <v>347</v>
      </c>
      <c r="C123" s="505"/>
      <c r="D123" s="211"/>
      <c r="E123" s="248"/>
    </row>
    <row r="124" spans="1:5" ht="33" customHeight="1" x14ac:dyDescent="0.3">
      <c r="A124" s="501"/>
      <c r="B124" s="505" t="s">
        <v>348</v>
      </c>
      <c r="C124" s="505"/>
      <c r="D124" s="211"/>
      <c r="E124" s="248"/>
    </row>
    <row r="125" spans="1:5" ht="33" customHeight="1" thickBot="1" x14ac:dyDescent="0.35">
      <c r="A125" s="502"/>
      <c r="B125" s="506" t="s">
        <v>349</v>
      </c>
      <c r="C125" s="506"/>
      <c r="D125" s="214"/>
      <c r="E125" s="249"/>
    </row>
    <row r="127" spans="1:5" ht="15" thickBot="1" x14ac:dyDescent="0.35"/>
    <row r="128" spans="1:5" ht="30" customHeight="1" x14ac:dyDescent="0.3">
      <c r="A128" s="527" t="s">
        <v>352</v>
      </c>
      <c r="B128" s="545" t="s">
        <v>351</v>
      </c>
      <c r="C128" s="545"/>
      <c r="D128" s="531" t="s">
        <v>353</v>
      </c>
      <c r="E128" s="532"/>
    </row>
    <row r="129" spans="1:5" x14ac:dyDescent="0.3">
      <c r="A129" s="528"/>
      <c r="B129" s="546"/>
      <c r="C129" s="546"/>
      <c r="D129" s="99" t="s">
        <v>80</v>
      </c>
      <c r="E129" s="247" t="s">
        <v>81</v>
      </c>
    </row>
    <row r="130" spans="1:5" ht="33" customHeight="1" x14ac:dyDescent="0.3">
      <c r="A130" s="501"/>
      <c r="B130" s="505" t="s">
        <v>298</v>
      </c>
      <c r="C130" s="544"/>
      <c r="D130" s="211"/>
      <c r="E130" s="248"/>
    </row>
    <row r="131" spans="1:5" ht="33" customHeight="1" x14ac:dyDescent="0.3">
      <c r="A131" s="501"/>
      <c r="B131" s="505" t="s">
        <v>302</v>
      </c>
      <c r="C131" s="544"/>
      <c r="D131" s="211"/>
      <c r="E131" s="248"/>
    </row>
    <row r="132" spans="1:5" ht="33" customHeight="1" x14ac:dyDescent="0.3">
      <c r="A132" s="501"/>
      <c r="B132" s="505" t="s">
        <v>299</v>
      </c>
      <c r="C132" s="544"/>
      <c r="D132" s="211"/>
      <c r="E132" s="248"/>
    </row>
    <row r="133" spans="1:5" ht="33" customHeight="1" x14ac:dyDescent="0.3">
      <c r="A133" s="501"/>
      <c r="B133" s="505" t="s">
        <v>300</v>
      </c>
      <c r="C133" s="544"/>
      <c r="D133" s="211"/>
      <c r="E133" s="248"/>
    </row>
    <row r="134" spans="1:5" ht="33" customHeight="1" x14ac:dyDescent="0.3">
      <c r="A134" s="501"/>
      <c r="B134" s="505" t="s">
        <v>301</v>
      </c>
      <c r="C134" s="544"/>
      <c r="D134" s="211"/>
      <c r="E134" s="248"/>
    </row>
    <row r="135" spans="1:5" ht="33" customHeight="1" x14ac:dyDescent="0.3">
      <c r="A135" s="501"/>
      <c r="B135" s="505" t="s">
        <v>303</v>
      </c>
      <c r="C135" s="544"/>
      <c r="D135" s="211"/>
      <c r="E135" s="248"/>
    </row>
    <row r="136" spans="1:5" ht="33" customHeight="1" x14ac:dyDescent="0.3">
      <c r="A136" s="501"/>
      <c r="B136" s="505" t="s">
        <v>304</v>
      </c>
      <c r="C136" s="544"/>
      <c r="D136" s="211"/>
      <c r="E136" s="248"/>
    </row>
    <row r="137" spans="1:5" ht="33" customHeight="1" x14ac:dyDescent="0.3">
      <c r="A137" s="501"/>
      <c r="B137" s="505" t="s">
        <v>305</v>
      </c>
      <c r="C137" s="544"/>
      <c r="D137" s="211"/>
      <c r="E137" s="248"/>
    </row>
    <row r="138" spans="1:5" ht="33" customHeight="1" x14ac:dyDescent="0.3">
      <c r="A138" s="501"/>
      <c r="B138" s="505" t="s">
        <v>306</v>
      </c>
      <c r="C138" s="544"/>
      <c r="D138" s="211"/>
      <c r="E138" s="248"/>
    </row>
    <row r="139" spans="1:5" ht="33" customHeight="1" x14ac:dyDescent="0.3">
      <c r="A139" s="501"/>
      <c r="B139" s="505" t="s">
        <v>307</v>
      </c>
      <c r="C139" s="544"/>
      <c r="D139" s="211"/>
      <c r="E139" s="248"/>
    </row>
    <row r="140" spans="1:5" ht="33" customHeight="1" x14ac:dyDescent="0.3">
      <c r="A140" s="501"/>
      <c r="B140" s="505" t="s">
        <v>308</v>
      </c>
      <c r="C140" s="544"/>
      <c r="D140" s="211"/>
      <c r="E140" s="248"/>
    </row>
    <row r="141" spans="1:5" ht="33" customHeight="1" x14ac:dyDescent="0.3">
      <c r="A141" s="501"/>
      <c r="B141" s="505" t="s">
        <v>309</v>
      </c>
      <c r="C141" s="544"/>
      <c r="D141" s="211"/>
      <c r="E141" s="248"/>
    </row>
    <row r="142" spans="1:5" ht="33" customHeight="1" x14ac:dyDescent="0.3">
      <c r="A142" s="501"/>
      <c r="B142" s="505" t="s">
        <v>310</v>
      </c>
      <c r="C142" s="544"/>
      <c r="D142" s="211"/>
      <c r="E142" s="248"/>
    </row>
    <row r="143" spans="1:5" ht="33" customHeight="1" x14ac:dyDescent="0.3">
      <c r="A143" s="501"/>
      <c r="B143" s="505" t="s">
        <v>311</v>
      </c>
      <c r="C143" s="544"/>
      <c r="D143" s="211"/>
      <c r="E143" s="248"/>
    </row>
    <row r="144" spans="1:5" ht="33" customHeight="1" x14ac:dyDescent="0.3">
      <c r="A144" s="501"/>
      <c r="B144" s="505" t="s">
        <v>312</v>
      </c>
      <c r="C144" s="544"/>
      <c r="D144" s="211"/>
      <c r="E144" s="248"/>
    </row>
    <row r="145" spans="1:5" ht="33" customHeight="1" x14ac:dyDescent="0.3">
      <c r="A145" s="501"/>
      <c r="B145" s="505" t="s">
        <v>313</v>
      </c>
      <c r="C145" s="544"/>
      <c r="D145" s="211"/>
      <c r="E145" s="248"/>
    </row>
    <row r="146" spans="1:5" ht="33" customHeight="1" x14ac:dyDescent="0.3">
      <c r="A146" s="501"/>
      <c r="B146" s="505" t="s">
        <v>314</v>
      </c>
      <c r="C146" s="544"/>
      <c r="D146" s="211"/>
      <c r="E146" s="248"/>
    </row>
    <row r="147" spans="1:5" ht="33" customHeight="1" x14ac:dyDescent="0.3">
      <c r="A147" s="501"/>
      <c r="B147" s="505" t="s">
        <v>315</v>
      </c>
      <c r="C147" s="544"/>
      <c r="D147" s="211"/>
      <c r="E147" s="248"/>
    </row>
    <row r="148" spans="1:5" ht="33" customHeight="1" x14ac:dyDescent="0.3">
      <c r="A148" s="501"/>
      <c r="B148" s="505" t="s">
        <v>316</v>
      </c>
      <c r="C148" s="505"/>
      <c r="D148" s="211"/>
      <c r="E148" s="248"/>
    </row>
    <row r="149" spans="1:5" ht="33" customHeight="1" x14ac:dyDescent="0.3">
      <c r="A149" s="501"/>
      <c r="B149" s="505" t="s">
        <v>317</v>
      </c>
      <c r="C149" s="544"/>
      <c r="D149" s="211"/>
      <c r="E149" s="248"/>
    </row>
    <row r="150" spans="1:5" ht="33" customHeight="1" x14ac:dyDescent="0.3">
      <c r="A150" s="501"/>
      <c r="B150" s="536" t="s">
        <v>350</v>
      </c>
      <c r="C150" s="536"/>
      <c r="D150" s="536"/>
      <c r="E150" s="537"/>
    </row>
    <row r="151" spans="1:5" ht="33" customHeight="1" x14ac:dyDescent="0.3">
      <c r="A151" s="501"/>
      <c r="B151" s="505" t="s">
        <v>339</v>
      </c>
      <c r="C151" s="505"/>
      <c r="D151" s="211"/>
      <c r="E151" s="248"/>
    </row>
    <row r="152" spans="1:5" ht="33" customHeight="1" x14ac:dyDescent="0.3">
      <c r="A152" s="501"/>
      <c r="B152" s="505" t="s">
        <v>336</v>
      </c>
      <c r="C152" s="505"/>
      <c r="D152" s="211"/>
      <c r="E152" s="248"/>
    </row>
    <row r="153" spans="1:5" ht="33" customHeight="1" x14ac:dyDescent="0.3">
      <c r="A153" s="501"/>
      <c r="B153" s="505" t="s">
        <v>337</v>
      </c>
      <c r="C153" s="505"/>
      <c r="D153" s="211"/>
      <c r="E153" s="248"/>
    </row>
    <row r="154" spans="1:5" ht="33" customHeight="1" x14ac:dyDescent="0.3">
      <c r="A154" s="501"/>
      <c r="B154" s="505" t="s">
        <v>338</v>
      </c>
      <c r="C154" s="505"/>
      <c r="D154" s="211"/>
      <c r="E154" s="248"/>
    </row>
    <row r="155" spans="1:5" ht="33" customHeight="1" x14ac:dyDescent="0.3">
      <c r="A155" s="501"/>
      <c r="B155" s="505" t="s">
        <v>340</v>
      </c>
      <c r="C155" s="505"/>
      <c r="D155" s="211"/>
      <c r="E155" s="248"/>
    </row>
    <row r="156" spans="1:5" ht="33" customHeight="1" x14ac:dyDescent="0.3">
      <c r="A156" s="501"/>
      <c r="B156" s="505" t="s">
        <v>341</v>
      </c>
      <c r="C156" s="505"/>
      <c r="D156" s="211"/>
      <c r="E156" s="248"/>
    </row>
    <row r="157" spans="1:5" ht="33" customHeight="1" x14ac:dyDescent="0.3">
      <c r="A157" s="501"/>
      <c r="B157" s="505" t="s">
        <v>342</v>
      </c>
      <c r="C157" s="505"/>
      <c r="D157" s="211"/>
      <c r="E157" s="248"/>
    </row>
    <row r="158" spans="1:5" ht="33" customHeight="1" x14ac:dyDescent="0.3">
      <c r="A158" s="501"/>
      <c r="B158" s="505" t="s">
        <v>343</v>
      </c>
      <c r="C158" s="505"/>
      <c r="D158" s="211"/>
      <c r="E158" s="248"/>
    </row>
    <row r="159" spans="1:5" ht="33" customHeight="1" x14ac:dyDescent="0.3">
      <c r="A159" s="501"/>
      <c r="B159" s="505" t="s">
        <v>344</v>
      </c>
      <c r="C159" s="505"/>
      <c r="D159" s="211"/>
      <c r="E159" s="248"/>
    </row>
    <row r="160" spans="1:5" ht="33" customHeight="1" x14ac:dyDescent="0.3">
      <c r="A160" s="501"/>
      <c r="B160" s="505" t="s">
        <v>345</v>
      </c>
      <c r="C160" s="505"/>
      <c r="D160" s="211"/>
      <c r="E160" s="248"/>
    </row>
    <row r="161" spans="1:5" ht="33" customHeight="1" x14ac:dyDescent="0.3">
      <c r="A161" s="501"/>
      <c r="B161" s="505" t="s">
        <v>346</v>
      </c>
      <c r="C161" s="505"/>
      <c r="D161" s="211"/>
      <c r="E161" s="248"/>
    </row>
    <row r="162" spans="1:5" ht="33" customHeight="1" x14ac:dyDescent="0.3">
      <c r="A162" s="501"/>
      <c r="B162" s="505" t="s">
        <v>347</v>
      </c>
      <c r="C162" s="505"/>
      <c r="D162" s="211"/>
      <c r="E162" s="248"/>
    </row>
    <row r="163" spans="1:5" ht="33" customHeight="1" x14ac:dyDescent="0.3">
      <c r="A163" s="501"/>
      <c r="B163" s="505" t="s">
        <v>348</v>
      </c>
      <c r="C163" s="505"/>
      <c r="D163" s="211"/>
      <c r="E163" s="248"/>
    </row>
    <row r="164" spans="1:5" ht="33" customHeight="1" thickBot="1" x14ac:dyDescent="0.35">
      <c r="A164" s="502"/>
      <c r="B164" s="506" t="s">
        <v>349</v>
      </c>
      <c r="C164" s="506"/>
      <c r="D164" s="214"/>
      <c r="E164" s="249"/>
    </row>
    <row r="166" spans="1:5" ht="15" thickBot="1" x14ac:dyDescent="0.35"/>
    <row r="167" spans="1:5" ht="30" customHeight="1" x14ac:dyDescent="0.3">
      <c r="A167" s="527" t="s">
        <v>352</v>
      </c>
      <c r="B167" s="545" t="s">
        <v>351</v>
      </c>
      <c r="C167" s="545"/>
      <c r="D167" s="531" t="s">
        <v>353</v>
      </c>
      <c r="E167" s="532"/>
    </row>
    <row r="168" spans="1:5" x14ac:dyDescent="0.3">
      <c r="A168" s="528"/>
      <c r="B168" s="546"/>
      <c r="C168" s="546"/>
      <c r="D168" s="99" t="s">
        <v>80</v>
      </c>
      <c r="E168" s="247" t="s">
        <v>81</v>
      </c>
    </row>
    <row r="169" spans="1:5" ht="33" customHeight="1" x14ac:dyDescent="0.3">
      <c r="A169" s="501"/>
      <c r="B169" s="505" t="s">
        <v>298</v>
      </c>
      <c r="C169" s="544"/>
      <c r="D169" s="211"/>
      <c r="E169" s="248"/>
    </row>
    <row r="170" spans="1:5" ht="33" customHeight="1" x14ac:dyDescent="0.3">
      <c r="A170" s="501"/>
      <c r="B170" s="505" t="s">
        <v>302</v>
      </c>
      <c r="C170" s="544"/>
      <c r="D170" s="211"/>
      <c r="E170" s="248"/>
    </row>
    <row r="171" spans="1:5" ht="33" customHeight="1" x14ac:dyDescent="0.3">
      <c r="A171" s="501"/>
      <c r="B171" s="505" t="s">
        <v>299</v>
      </c>
      <c r="C171" s="544"/>
      <c r="D171" s="211"/>
      <c r="E171" s="248"/>
    </row>
    <row r="172" spans="1:5" ht="33" customHeight="1" x14ac:dyDescent="0.3">
      <c r="A172" s="501"/>
      <c r="B172" s="505" t="s">
        <v>300</v>
      </c>
      <c r="C172" s="544"/>
      <c r="D172" s="211"/>
      <c r="E172" s="248"/>
    </row>
    <row r="173" spans="1:5" ht="33" customHeight="1" x14ac:dyDescent="0.3">
      <c r="A173" s="501"/>
      <c r="B173" s="505" t="s">
        <v>301</v>
      </c>
      <c r="C173" s="544"/>
      <c r="D173" s="211"/>
      <c r="E173" s="248"/>
    </row>
    <row r="174" spans="1:5" ht="33" customHeight="1" x14ac:dyDescent="0.3">
      <c r="A174" s="501"/>
      <c r="B174" s="505" t="s">
        <v>303</v>
      </c>
      <c r="C174" s="544"/>
      <c r="D174" s="211"/>
      <c r="E174" s="248"/>
    </row>
    <row r="175" spans="1:5" ht="33" customHeight="1" x14ac:dyDescent="0.3">
      <c r="A175" s="501"/>
      <c r="B175" s="505" t="s">
        <v>304</v>
      </c>
      <c r="C175" s="544"/>
      <c r="D175" s="211"/>
      <c r="E175" s="248"/>
    </row>
    <row r="176" spans="1:5" ht="33" customHeight="1" x14ac:dyDescent="0.3">
      <c r="A176" s="501"/>
      <c r="B176" s="505" t="s">
        <v>305</v>
      </c>
      <c r="C176" s="544"/>
      <c r="D176" s="211"/>
      <c r="E176" s="248"/>
    </row>
    <row r="177" spans="1:5" ht="33" customHeight="1" x14ac:dyDescent="0.3">
      <c r="A177" s="501"/>
      <c r="B177" s="505" t="s">
        <v>306</v>
      </c>
      <c r="C177" s="544"/>
      <c r="D177" s="211"/>
      <c r="E177" s="248"/>
    </row>
    <row r="178" spans="1:5" ht="33" customHeight="1" x14ac:dyDescent="0.3">
      <c r="A178" s="501"/>
      <c r="B178" s="505" t="s">
        <v>307</v>
      </c>
      <c r="C178" s="544"/>
      <c r="D178" s="211"/>
      <c r="E178" s="248"/>
    </row>
    <row r="179" spans="1:5" ht="33" customHeight="1" x14ac:dyDescent="0.3">
      <c r="A179" s="501"/>
      <c r="B179" s="505" t="s">
        <v>308</v>
      </c>
      <c r="C179" s="544"/>
      <c r="D179" s="211"/>
      <c r="E179" s="248"/>
    </row>
    <row r="180" spans="1:5" ht="33" customHeight="1" x14ac:dyDescent="0.3">
      <c r="A180" s="501"/>
      <c r="B180" s="505" t="s">
        <v>309</v>
      </c>
      <c r="C180" s="544"/>
      <c r="D180" s="211"/>
      <c r="E180" s="248"/>
    </row>
    <row r="181" spans="1:5" ht="33" customHeight="1" x14ac:dyDescent="0.3">
      <c r="A181" s="501"/>
      <c r="B181" s="505" t="s">
        <v>310</v>
      </c>
      <c r="C181" s="544"/>
      <c r="D181" s="211"/>
      <c r="E181" s="248"/>
    </row>
    <row r="182" spans="1:5" ht="33" customHeight="1" x14ac:dyDescent="0.3">
      <c r="A182" s="501"/>
      <c r="B182" s="505" t="s">
        <v>311</v>
      </c>
      <c r="C182" s="544"/>
      <c r="D182" s="211"/>
      <c r="E182" s="248"/>
    </row>
    <row r="183" spans="1:5" ht="33" customHeight="1" x14ac:dyDescent="0.3">
      <c r="A183" s="501"/>
      <c r="B183" s="505" t="s">
        <v>312</v>
      </c>
      <c r="C183" s="544"/>
      <c r="D183" s="211"/>
      <c r="E183" s="248"/>
    </row>
    <row r="184" spans="1:5" ht="33" customHeight="1" x14ac:dyDescent="0.3">
      <c r="A184" s="501"/>
      <c r="B184" s="505" t="s">
        <v>313</v>
      </c>
      <c r="C184" s="544"/>
      <c r="D184" s="211"/>
      <c r="E184" s="248"/>
    </row>
    <row r="185" spans="1:5" ht="33" customHeight="1" x14ac:dyDescent="0.3">
      <c r="A185" s="501"/>
      <c r="B185" s="505" t="s">
        <v>314</v>
      </c>
      <c r="C185" s="544"/>
      <c r="D185" s="211"/>
      <c r="E185" s="248"/>
    </row>
    <row r="186" spans="1:5" ht="33" customHeight="1" x14ac:dyDescent="0.3">
      <c r="A186" s="501"/>
      <c r="B186" s="505" t="s">
        <v>315</v>
      </c>
      <c r="C186" s="544"/>
      <c r="D186" s="211"/>
      <c r="E186" s="248"/>
    </row>
    <row r="187" spans="1:5" ht="33" customHeight="1" x14ac:dyDescent="0.3">
      <c r="A187" s="501"/>
      <c r="B187" s="505" t="s">
        <v>316</v>
      </c>
      <c r="C187" s="505"/>
      <c r="D187" s="211"/>
      <c r="E187" s="248"/>
    </row>
    <row r="188" spans="1:5" ht="33" customHeight="1" x14ac:dyDescent="0.3">
      <c r="A188" s="501"/>
      <c r="B188" s="505" t="s">
        <v>317</v>
      </c>
      <c r="C188" s="544"/>
      <c r="D188" s="211"/>
      <c r="E188" s="248"/>
    </row>
    <row r="189" spans="1:5" ht="33" customHeight="1" x14ac:dyDescent="0.3">
      <c r="A189" s="501"/>
      <c r="B189" s="536" t="s">
        <v>350</v>
      </c>
      <c r="C189" s="536"/>
      <c r="D189" s="536"/>
      <c r="E189" s="537"/>
    </row>
    <row r="190" spans="1:5" ht="33" customHeight="1" x14ac:dyDescent="0.3">
      <c r="A190" s="501"/>
      <c r="B190" s="505" t="s">
        <v>339</v>
      </c>
      <c r="C190" s="505"/>
      <c r="D190" s="211"/>
      <c r="E190" s="248"/>
    </row>
    <row r="191" spans="1:5" ht="33" customHeight="1" x14ac:dyDescent="0.3">
      <c r="A191" s="501"/>
      <c r="B191" s="505" t="s">
        <v>336</v>
      </c>
      <c r="C191" s="505"/>
      <c r="D191" s="211"/>
      <c r="E191" s="248"/>
    </row>
    <row r="192" spans="1:5" ht="33" customHeight="1" x14ac:dyDescent="0.3">
      <c r="A192" s="501"/>
      <c r="B192" s="505" t="s">
        <v>337</v>
      </c>
      <c r="C192" s="505"/>
      <c r="D192" s="211"/>
      <c r="E192" s="248"/>
    </row>
    <row r="193" spans="1:5" ht="33" customHeight="1" x14ac:dyDescent="0.3">
      <c r="A193" s="501"/>
      <c r="B193" s="505" t="s">
        <v>338</v>
      </c>
      <c r="C193" s="505"/>
      <c r="D193" s="211"/>
      <c r="E193" s="248"/>
    </row>
    <row r="194" spans="1:5" ht="33" customHeight="1" x14ac:dyDescent="0.3">
      <c r="A194" s="501"/>
      <c r="B194" s="505" t="s">
        <v>340</v>
      </c>
      <c r="C194" s="505"/>
      <c r="D194" s="211"/>
      <c r="E194" s="248"/>
    </row>
    <row r="195" spans="1:5" ht="33" customHeight="1" x14ac:dyDescent="0.3">
      <c r="A195" s="501"/>
      <c r="B195" s="505" t="s">
        <v>341</v>
      </c>
      <c r="C195" s="505"/>
      <c r="D195" s="211"/>
      <c r="E195" s="248"/>
    </row>
    <row r="196" spans="1:5" ht="33" customHeight="1" x14ac:dyDescent="0.3">
      <c r="A196" s="501"/>
      <c r="B196" s="505" t="s">
        <v>342</v>
      </c>
      <c r="C196" s="505"/>
      <c r="D196" s="211"/>
      <c r="E196" s="248"/>
    </row>
    <row r="197" spans="1:5" ht="33" customHeight="1" x14ac:dyDescent="0.3">
      <c r="A197" s="501"/>
      <c r="B197" s="505" t="s">
        <v>343</v>
      </c>
      <c r="C197" s="505"/>
      <c r="D197" s="211"/>
      <c r="E197" s="248"/>
    </row>
    <row r="198" spans="1:5" ht="33" customHeight="1" x14ac:dyDescent="0.3">
      <c r="A198" s="501"/>
      <c r="B198" s="505" t="s">
        <v>344</v>
      </c>
      <c r="C198" s="505"/>
      <c r="D198" s="211"/>
      <c r="E198" s="248"/>
    </row>
    <row r="199" spans="1:5" ht="33" customHeight="1" x14ac:dyDescent="0.3">
      <c r="A199" s="501"/>
      <c r="B199" s="505" t="s">
        <v>345</v>
      </c>
      <c r="C199" s="505"/>
      <c r="D199" s="211"/>
      <c r="E199" s="248"/>
    </row>
    <row r="200" spans="1:5" ht="33" customHeight="1" x14ac:dyDescent="0.3">
      <c r="A200" s="501"/>
      <c r="B200" s="505" t="s">
        <v>346</v>
      </c>
      <c r="C200" s="505"/>
      <c r="D200" s="211"/>
      <c r="E200" s="248"/>
    </row>
    <row r="201" spans="1:5" ht="33" customHeight="1" x14ac:dyDescent="0.3">
      <c r="A201" s="501"/>
      <c r="B201" s="505" t="s">
        <v>347</v>
      </c>
      <c r="C201" s="505"/>
      <c r="D201" s="211"/>
      <c r="E201" s="248"/>
    </row>
    <row r="202" spans="1:5" ht="33" customHeight="1" x14ac:dyDescent="0.3">
      <c r="A202" s="501"/>
      <c r="B202" s="505" t="s">
        <v>348</v>
      </c>
      <c r="C202" s="505"/>
      <c r="D202" s="211"/>
      <c r="E202" s="248"/>
    </row>
    <row r="203" spans="1:5" ht="33" customHeight="1" thickBot="1" x14ac:dyDescent="0.35">
      <c r="A203" s="502"/>
      <c r="B203" s="506" t="s">
        <v>349</v>
      </c>
      <c r="C203" s="506"/>
      <c r="D203" s="214"/>
      <c r="E203" s="249"/>
    </row>
    <row r="205" spans="1:5" ht="15" thickBot="1" x14ac:dyDescent="0.35"/>
    <row r="206" spans="1:5" ht="29.25" customHeight="1" x14ac:dyDescent="0.3">
      <c r="A206" s="527" t="s">
        <v>352</v>
      </c>
      <c r="B206" s="545" t="s">
        <v>351</v>
      </c>
      <c r="C206" s="545"/>
      <c r="D206" s="531" t="s">
        <v>353</v>
      </c>
      <c r="E206" s="532"/>
    </row>
    <row r="207" spans="1:5" x14ac:dyDescent="0.3">
      <c r="A207" s="528"/>
      <c r="B207" s="546"/>
      <c r="C207" s="546"/>
      <c r="D207" s="99" t="s">
        <v>80</v>
      </c>
      <c r="E207" s="247" t="s">
        <v>81</v>
      </c>
    </row>
    <row r="208" spans="1:5" ht="33" customHeight="1" x14ac:dyDescent="0.3">
      <c r="A208" s="501"/>
      <c r="B208" s="505" t="s">
        <v>298</v>
      </c>
      <c r="C208" s="544"/>
      <c r="D208" s="211"/>
      <c r="E208" s="248"/>
    </row>
    <row r="209" spans="1:5" ht="33" customHeight="1" x14ac:dyDescent="0.3">
      <c r="A209" s="501"/>
      <c r="B209" s="505" t="s">
        <v>302</v>
      </c>
      <c r="C209" s="544"/>
      <c r="D209" s="211"/>
      <c r="E209" s="248"/>
    </row>
    <row r="210" spans="1:5" ht="33" customHeight="1" x14ac:dyDescent="0.3">
      <c r="A210" s="501"/>
      <c r="B210" s="505" t="s">
        <v>299</v>
      </c>
      <c r="C210" s="544"/>
      <c r="D210" s="211"/>
      <c r="E210" s="248"/>
    </row>
    <row r="211" spans="1:5" ht="33" customHeight="1" x14ac:dyDescent="0.3">
      <c r="A211" s="501"/>
      <c r="B211" s="505" t="s">
        <v>300</v>
      </c>
      <c r="C211" s="544"/>
      <c r="D211" s="211"/>
      <c r="E211" s="248"/>
    </row>
    <row r="212" spans="1:5" ht="33" customHeight="1" x14ac:dyDescent="0.3">
      <c r="A212" s="501"/>
      <c r="B212" s="505" t="s">
        <v>301</v>
      </c>
      <c r="C212" s="544"/>
      <c r="D212" s="211"/>
      <c r="E212" s="248"/>
    </row>
    <row r="213" spans="1:5" ht="33" customHeight="1" x14ac:dyDescent="0.3">
      <c r="A213" s="501"/>
      <c r="B213" s="505" t="s">
        <v>303</v>
      </c>
      <c r="C213" s="544"/>
      <c r="D213" s="211"/>
      <c r="E213" s="248"/>
    </row>
    <row r="214" spans="1:5" ht="33" customHeight="1" x14ac:dyDescent="0.3">
      <c r="A214" s="501"/>
      <c r="B214" s="505" t="s">
        <v>304</v>
      </c>
      <c r="C214" s="544"/>
      <c r="D214" s="211"/>
      <c r="E214" s="248"/>
    </row>
    <row r="215" spans="1:5" ht="33" customHeight="1" x14ac:dyDescent="0.3">
      <c r="A215" s="501"/>
      <c r="B215" s="505" t="s">
        <v>305</v>
      </c>
      <c r="C215" s="544"/>
      <c r="D215" s="211"/>
      <c r="E215" s="248"/>
    </row>
    <row r="216" spans="1:5" ht="33" customHeight="1" x14ac:dyDescent="0.3">
      <c r="A216" s="501"/>
      <c r="B216" s="505" t="s">
        <v>306</v>
      </c>
      <c r="C216" s="544"/>
      <c r="D216" s="211"/>
      <c r="E216" s="248"/>
    </row>
    <row r="217" spans="1:5" ht="33" customHeight="1" x14ac:dyDescent="0.3">
      <c r="A217" s="501"/>
      <c r="B217" s="505" t="s">
        <v>307</v>
      </c>
      <c r="C217" s="544"/>
      <c r="D217" s="211"/>
      <c r="E217" s="248"/>
    </row>
    <row r="218" spans="1:5" ht="33" customHeight="1" x14ac:dyDescent="0.3">
      <c r="A218" s="501"/>
      <c r="B218" s="505" t="s">
        <v>308</v>
      </c>
      <c r="C218" s="544"/>
      <c r="D218" s="211"/>
      <c r="E218" s="248"/>
    </row>
    <row r="219" spans="1:5" ht="33" customHeight="1" x14ac:dyDescent="0.3">
      <c r="A219" s="501"/>
      <c r="B219" s="505" t="s">
        <v>309</v>
      </c>
      <c r="C219" s="544"/>
      <c r="D219" s="211"/>
      <c r="E219" s="248"/>
    </row>
    <row r="220" spans="1:5" ht="33" customHeight="1" x14ac:dyDescent="0.3">
      <c r="A220" s="501"/>
      <c r="B220" s="505" t="s">
        <v>310</v>
      </c>
      <c r="C220" s="544"/>
      <c r="D220" s="211"/>
      <c r="E220" s="248"/>
    </row>
    <row r="221" spans="1:5" ht="33" customHeight="1" x14ac:dyDescent="0.3">
      <c r="A221" s="501"/>
      <c r="B221" s="505" t="s">
        <v>311</v>
      </c>
      <c r="C221" s="544"/>
      <c r="D221" s="211"/>
      <c r="E221" s="248"/>
    </row>
    <row r="222" spans="1:5" ht="33" customHeight="1" x14ac:dyDescent="0.3">
      <c r="A222" s="501"/>
      <c r="B222" s="505" t="s">
        <v>312</v>
      </c>
      <c r="C222" s="544"/>
      <c r="D222" s="211"/>
      <c r="E222" s="248"/>
    </row>
    <row r="223" spans="1:5" ht="33" customHeight="1" x14ac:dyDescent="0.3">
      <c r="A223" s="501"/>
      <c r="B223" s="505" t="s">
        <v>313</v>
      </c>
      <c r="C223" s="544"/>
      <c r="D223" s="211"/>
      <c r="E223" s="248"/>
    </row>
    <row r="224" spans="1:5" ht="33" customHeight="1" x14ac:dyDescent="0.3">
      <c r="A224" s="501"/>
      <c r="B224" s="505" t="s">
        <v>314</v>
      </c>
      <c r="C224" s="544"/>
      <c r="D224" s="211"/>
      <c r="E224" s="248"/>
    </row>
    <row r="225" spans="1:5" ht="33" customHeight="1" x14ac:dyDescent="0.3">
      <c r="A225" s="501"/>
      <c r="B225" s="505" t="s">
        <v>315</v>
      </c>
      <c r="C225" s="544"/>
      <c r="D225" s="211"/>
      <c r="E225" s="248"/>
    </row>
    <row r="226" spans="1:5" ht="33" customHeight="1" x14ac:dyDescent="0.3">
      <c r="A226" s="501"/>
      <c r="B226" s="505" t="s">
        <v>316</v>
      </c>
      <c r="C226" s="505"/>
      <c r="D226" s="211"/>
      <c r="E226" s="248"/>
    </row>
    <row r="227" spans="1:5" ht="33" customHeight="1" x14ac:dyDescent="0.3">
      <c r="A227" s="501"/>
      <c r="B227" s="505" t="s">
        <v>317</v>
      </c>
      <c r="C227" s="544"/>
      <c r="D227" s="211"/>
      <c r="E227" s="248"/>
    </row>
    <row r="228" spans="1:5" ht="33" customHeight="1" x14ac:dyDescent="0.3">
      <c r="A228" s="501"/>
      <c r="B228" s="536" t="s">
        <v>350</v>
      </c>
      <c r="C228" s="536"/>
      <c r="D228" s="536"/>
      <c r="E228" s="537"/>
    </row>
    <row r="229" spans="1:5" ht="33" customHeight="1" x14ac:dyDescent="0.3">
      <c r="A229" s="501"/>
      <c r="B229" s="505" t="s">
        <v>339</v>
      </c>
      <c r="C229" s="505"/>
      <c r="D229" s="211"/>
      <c r="E229" s="248"/>
    </row>
    <row r="230" spans="1:5" ht="33" customHeight="1" x14ac:dyDescent="0.3">
      <c r="A230" s="501"/>
      <c r="B230" s="505" t="s">
        <v>336</v>
      </c>
      <c r="C230" s="505"/>
      <c r="D230" s="211"/>
      <c r="E230" s="248"/>
    </row>
    <row r="231" spans="1:5" ht="33" customHeight="1" x14ac:dyDescent="0.3">
      <c r="A231" s="501"/>
      <c r="B231" s="505" t="s">
        <v>337</v>
      </c>
      <c r="C231" s="505"/>
      <c r="D231" s="211"/>
      <c r="E231" s="248"/>
    </row>
    <row r="232" spans="1:5" ht="33" customHeight="1" x14ac:dyDescent="0.3">
      <c r="A232" s="501"/>
      <c r="B232" s="505" t="s">
        <v>338</v>
      </c>
      <c r="C232" s="505"/>
      <c r="D232" s="211"/>
      <c r="E232" s="248"/>
    </row>
    <row r="233" spans="1:5" ht="33" customHeight="1" x14ac:dyDescent="0.3">
      <c r="A233" s="501"/>
      <c r="B233" s="505" t="s">
        <v>340</v>
      </c>
      <c r="C233" s="505"/>
      <c r="D233" s="211"/>
      <c r="E233" s="248"/>
    </row>
    <row r="234" spans="1:5" ht="33" customHeight="1" x14ac:dyDescent="0.3">
      <c r="A234" s="501"/>
      <c r="B234" s="505" t="s">
        <v>341</v>
      </c>
      <c r="C234" s="505"/>
      <c r="D234" s="211"/>
      <c r="E234" s="248"/>
    </row>
    <row r="235" spans="1:5" ht="33" customHeight="1" x14ac:dyDescent="0.3">
      <c r="A235" s="501"/>
      <c r="B235" s="505" t="s">
        <v>342</v>
      </c>
      <c r="C235" s="505"/>
      <c r="D235" s="211"/>
      <c r="E235" s="248"/>
    </row>
    <row r="236" spans="1:5" ht="33" customHeight="1" x14ac:dyDescent="0.3">
      <c r="A236" s="501"/>
      <c r="B236" s="505" t="s">
        <v>343</v>
      </c>
      <c r="C236" s="505"/>
      <c r="D236" s="211"/>
      <c r="E236" s="248"/>
    </row>
    <row r="237" spans="1:5" ht="33" customHeight="1" x14ac:dyDescent="0.3">
      <c r="A237" s="501"/>
      <c r="B237" s="505" t="s">
        <v>344</v>
      </c>
      <c r="C237" s="505"/>
      <c r="D237" s="211"/>
      <c r="E237" s="248"/>
    </row>
    <row r="238" spans="1:5" ht="33" customHeight="1" x14ac:dyDescent="0.3">
      <c r="A238" s="501"/>
      <c r="B238" s="505" t="s">
        <v>345</v>
      </c>
      <c r="C238" s="505"/>
      <c r="D238" s="211"/>
      <c r="E238" s="248"/>
    </row>
    <row r="239" spans="1:5" ht="33" customHeight="1" x14ac:dyDescent="0.3">
      <c r="A239" s="501"/>
      <c r="B239" s="505" t="s">
        <v>346</v>
      </c>
      <c r="C239" s="505"/>
      <c r="D239" s="211"/>
      <c r="E239" s="248"/>
    </row>
    <row r="240" spans="1:5" ht="33" customHeight="1" x14ac:dyDescent="0.3">
      <c r="A240" s="501"/>
      <c r="B240" s="505" t="s">
        <v>347</v>
      </c>
      <c r="C240" s="505"/>
      <c r="D240" s="211"/>
      <c r="E240" s="248"/>
    </row>
    <row r="241" spans="1:5" ht="33" customHeight="1" x14ac:dyDescent="0.3">
      <c r="A241" s="501"/>
      <c r="B241" s="505" t="s">
        <v>348</v>
      </c>
      <c r="C241" s="505"/>
      <c r="D241" s="211"/>
      <c r="E241" s="248"/>
    </row>
    <row r="242" spans="1:5" ht="33" customHeight="1" thickBot="1" x14ac:dyDescent="0.35">
      <c r="A242" s="502"/>
      <c r="B242" s="506" t="s">
        <v>349</v>
      </c>
      <c r="C242" s="506"/>
      <c r="D242" s="214"/>
      <c r="E242" s="249"/>
    </row>
  </sheetData>
  <mergeCells count="246">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C1:D1"/>
    <mergeCell ref="C2:D2"/>
    <mergeCell ref="C3:D3"/>
    <mergeCell ref="C4:D4"/>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U174"/>
  <sheetViews>
    <sheetView tabSelected="1" topLeftCell="A14" zoomScale="56" zoomScaleNormal="56" zoomScaleSheetLayoutView="63" zoomScalePageLayoutView="26" workbookViewId="0">
      <selection activeCell="M13" sqref="M13:M16"/>
    </sheetView>
  </sheetViews>
  <sheetFormatPr baseColWidth="10" defaultColWidth="11.44140625" defaultRowHeight="13.8" x14ac:dyDescent="0.3"/>
  <cols>
    <col min="1" max="1" width="15.21875" style="24" customWidth="1"/>
    <col min="2" max="2" width="18.5546875" style="24" customWidth="1"/>
    <col min="3" max="3" width="12" style="301" customWidth="1"/>
    <col min="4" max="4" width="29.77734375" style="26" customWidth="1"/>
    <col min="5" max="6" width="4.77734375" style="301" bestFit="1" customWidth="1"/>
    <col min="7" max="7" width="6.21875" style="301" bestFit="1" customWidth="1"/>
    <col min="8" max="8" width="8.5546875" style="301" bestFit="1" customWidth="1"/>
    <col min="9" max="9" width="61.44140625" style="303" customWidth="1"/>
    <col min="10" max="10" width="16.21875" style="24" customWidth="1"/>
    <col min="11" max="11" width="13.21875" style="24" customWidth="1"/>
    <col min="12" max="12" width="10.21875" style="26" bestFit="1" customWidth="1"/>
    <col min="13" max="13" width="20" style="24" customWidth="1"/>
    <col min="14" max="14" width="6.21875" style="334" bestFit="1" customWidth="1"/>
    <col min="15" max="15" width="8.6640625" style="24" customWidth="1"/>
    <col min="16" max="16" width="6" style="334" bestFit="1" customWidth="1"/>
    <col min="17" max="17" width="93.21875" style="24" customWidth="1"/>
    <col min="18" max="18" width="6" style="334" bestFit="1" customWidth="1"/>
    <col min="19" max="16384" width="11.44140625" style="24"/>
  </cols>
  <sheetData>
    <row r="1" spans="1:21" ht="15.75" customHeight="1" x14ac:dyDescent="0.3">
      <c r="A1" s="569"/>
      <c r="B1" s="447" t="s">
        <v>415</v>
      </c>
      <c r="C1" s="447"/>
      <c r="D1" s="447"/>
      <c r="E1" s="447"/>
      <c r="F1" s="447"/>
      <c r="G1" s="447"/>
      <c r="H1" s="447"/>
      <c r="I1" s="447"/>
      <c r="J1" s="571" t="s">
        <v>364</v>
      </c>
      <c r="K1" s="571"/>
      <c r="L1" s="571"/>
      <c r="M1" s="563"/>
    </row>
    <row r="2" spans="1:21" ht="15.75" customHeight="1" x14ac:dyDescent="0.3">
      <c r="A2" s="570"/>
      <c r="B2" s="448"/>
      <c r="C2" s="448"/>
      <c r="D2" s="448"/>
      <c r="E2" s="448"/>
      <c r="F2" s="448"/>
      <c r="G2" s="448"/>
      <c r="H2" s="448"/>
      <c r="I2" s="448"/>
      <c r="J2" s="572" t="s">
        <v>362</v>
      </c>
      <c r="K2" s="572"/>
      <c r="L2" s="572"/>
      <c r="M2" s="564"/>
    </row>
    <row r="3" spans="1:21" ht="15.75" customHeight="1" x14ac:dyDescent="0.3">
      <c r="A3" s="570"/>
      <c r="B3" s="580" t="s">
        <v>366</v>
      </c>
      <c r="C3" s="448"/>
      <c r="D3" s="448"/>
      <c r="E3" s="448"/>
      <c r="F3" s="448"/>
      <c r="G3" s="448"/>
      <c r="H3" s="448"/>
      <c r="I3" s="448"/>
      <c r="J3" s="572" t="s">
        <v>363</v>
      </c>
      <c r="K3" s="572"/>
      <c r="L3" s="572"/>
      <c r="M3" s="564"/>
    </row>
    <row r="4" spans="1:21" ht="15.75" customHeight="1" x14ac:dyDescent="0.3">
      <c r="A4" s="570"/>
      <c r="B4" s="448"/>
      <c r="C4" s="448"/>
      <c r="D4" s="448"/>
      <c r="E4" s="448"/>
      <c r="F4" s="448"/>
      <c r="G4" s="448"/>
      <c r="H4" s="448"/>
      <c r="I4" s="448"/>
      <c r="J4" s="572" t="s">
        <v>365</v>
      </c>
      <c r="K4" s="572"/>
      <c r="L4" s="572"/>
      <c r="M4" s="564"/>
    </row>
    <row r="5" spans="1:21" ht="15" customHeight="1" x14ac:dyDescent="0.3">
      <c r="A5" s="573"/>
      <c r="B5" s="574"/>
      <c r="C5" s="574"/>
      <c r="D5" s="574"/>
      <c r="E5" s="574"/>
      <c r="F5" s="574"/>
      <c r="G5" s="574"/>
      <c r="H5" s="574"/>
      <c r="I5" s="574"/>
      <c r="J5" s="574"/>
      <c r="K5" s="574"/>
      <c r="L5" s="574"/>
      <c r="M5" s="575"/>
    </row>
    <row r="6" spans="1:21" s="25" customFormat="1" ht="15.75" customHeight="1" x14ac:dyDescent="0.25">
      <c r="A6" s="84" t="s">
        <v>216</v>
      </c>
      <c r="B6" s="586" t="s">
        <v>234</v>
      </c>
      <c r="C6" s="586"/>
      <c r="D6" s="586"/>
      <c r="E6" s="586"/>
      <c r="F6" s="586"/>
      <c r="G6" s="586"/>
      <c r="H6" s="586"/>
      <c r="I6" s="586"/>
      <c r="J6" s="586"/>
      <c r="K6" s="586"/>
      <c r="L6" s="586"/>
      <c r="M6" s="587"/>
      <c r="N6" s="335"/>
      <c r="P6" s="335"/>
      <c r="R6" s="335"/>
    </row>
    <row r="7" spans="1:21" s="25" customFormat="1" ht="42.75" customHeight="1" thickBot="1" x14ac:dyDescent="0.3">
      <c r="A7" s="84" t="s">
        <v>217</v>
      </c>
      <c r="B7" s="572" t="s">
        <v>235</v>
      </c>
      <c r="C7" s="572"/>
      <c r="D7" s="572"/>
      <c r="E7" s="572"/>
      <c r="F7" s="572"/>
      <c r="G7" s="572"/>
      <c r="H7" s="572"/>
      <c r="I7" s="572"/>
      <c r="J7" s="572"/>
      <c r="K7" s="572"/>
      <c r="L7" s="572"/>
      <c r="M7" s="588"/>
      <c r="N7" s="335"/>
      <c r="P7" s="335"/>
      <c r="R7" s="335"/>
    </row>
    <row r="8" spans="1:21" s="25" customFormat="1" ht="15" customHeight="1" thickBot="1" x14ac:dyDescent="0.3">
      <c r="A8" s="565"/>
      <c r="B8" s="566"/>
      <c r="C8" s="566"/>
      <c r="D8" s="566"/>
      <c r="E8" s="566"/>
      <c r="F8" s="566"/>
      <c r="G8" s="566"/>
      <c r="H8" s="566"/>
      <c r="I8" s="566"/>
      <c r="J8" s="566"/>
      <c r="K8" s="566"/>
      <c r="L8" s="566"/>
      <c r="M8" s="567"/>
      <c r="N8" s="336"/>
      <c r="P8" s="336"/>
      <c r="R8" s="336"/>
    </row>
    <row r="9" spans="1:21" s="327" customFormat="1" ht="107.25" customHeight="1" thickBot="1" x14ac:dyDescent="0.3">
      <c r="A9" s="83" t="s">
        <v>218</v>
      </c>
      <c r="B9" s="62" t="s">
        <v>219</v>
      </c>
      <c r="C9" s="302" t="s">
        <v>66</v>
      </c>
      <c r="D9" s="62" t="s">
        <v>7</v>
      </c>
      <c r="E9" s="300" t="s">
        <v>220</v>
      </c>
      <c r="F9" s="300" t="s">
        <v>221</v>
      </c>
      <c r="G9" s="300" t="s">
        <v>222</v>
      </c>
      <c r="H9" s="300" t="s">
        <v>223</v>
      </c>
      <c r="I9" s="304" t="s">
        <v>224</v>
      </c>
      <c r="J9" s="62" t="s">
        <v>225</v>
      </c>
      <c r="K9" s="62" t="s">
        <v>226</v>
      </c>
      <c r="L9" s="62" t="s">
        <v>227</v>
      </c>
      <c r="M9" s="328" t="s">
        <v>228</v>
      </c>
      <c r="N9" s="337" t="s">
        <v>541</v>
      </c>
      <c r="O9" s="338" t="s">
        <v>542</v>
      </c>
      <c r="P9" s="337" t="s">
        <v>541</v>
      </c>
      <c r="Q9" s="338" t="s">
        <v>550</v>
      </c>
      <c r="R9" s="337" t="s">
        <v>541</v>
      </c>
    </row>
    <row r="10" spans="1:21" s="25" customFormat="1" ht="275.55" customHeight="1" thickBot="1" x14ac:dyDescent="0.3">
      <c r="A10" s="547" t="str">
        <f>(CONTEXTO!A8&amp;" "&amp;CONTEXTO!A9)</f>
        <v xml:space="preserve">PROCESO: Gestión de Hacienda Pública  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10" s="590" t="str">
        <f>DESCRIPCION!A10</f>
        <v>Posibilidad de recibir o solicitar cualquier dadiva para modificar y/o alterar los datos existentes en los distintos sistemas de información</v>
      </c>
      <c r="C10" s="568" t="str">
        <f>'IDENTIFICACION DE RIESGOS'!F10</f>
        <v>CORRUPCION</v>
      </c>
      <c r="D10" s="305" t="str">
        <f>DESCRIPCION!D10</f>
        <v>Falta de capacidad de liderazgo</v>
      </c>
      <c r="E10" s="568" t="str">
        <f>'VALORACIÓN RIESGOS RESIDUAL'!E14:G14</f>
        <v>Casi seguro</v>
      </c>
      <c r="F10" s="589" t="str">
        <f>'VALORACIÓN RIESGOS RESIDUAL'!J14</f>
        <v>Catastrófico</v>
      </c>
      <c r="G10" s="581" t="str">
        <f>'VALORACIÓN RIESGOS RESIDUAL'!K11</f>
        <v>EXTREMA</v>
      </c>
      <c r="H10" s="589" t="s">
        <v>284</v>
      </c>
      <c r="I10" s="306" t="str">
        <f>DOFA!E34</f>
        <v xml:space="preserve">D1,2,4,6, O3,4,5 Cada Director de la secretaria de Hacienda convoca mensualmente a su equipo de trabajo para revisar y hacer seguimiento a la planeación, coordinación, ejecución, supervisión y control de las actividades que permitan una gestión adecuada de los planes, programas y proyectos.
(Código: MAN-GH-003 MANUAL ESPECÍFICO DE FUNCIONES Y
COMPETENCIAS LABORALES -"proposito principal")
DECRETO 1210 DE DICIEMBRE 19 DE 2023
</v>
      </c>
      <c r="J10" s="307" t="s">
        <v>516</v>
      </c>
      <c r="K10" s="307" t="s">
        <v>517</v>
      </c>
      <c r="L10" s="346" t="s">
        <v>535</v>
      </c>
      <c r="M10" s="576" t="s">
        <v>520</v>
      </c>
      <c r="N10" s="339">
        <v>1.1000000000000001</v>
      </c>
      <c r="O10" s="340" t="s">
        <v>543</v>
      </c>
      <c r="P10" s="341">
        <v>1.1000000000000001</v>
      </c>
      <c r="Q10" s="340" t="s">
        <v>554</v>
      </c>
      <c r="R10" s="341">
        <v>1.1000000000000001</v>
      </c>
      <c r="S10" s="308"/>
      <c r="T10" s="308"/>
      <c r="U10" s="308"/>
    </row>
    <row r="11" spans="1:21" s="25" customFormat="1" ht="409.6" x14ac:dyDescent="0.25">
      <c r="A11" s="548"/>
      <c r="B11" s="555"/>
      <c r="C11" s="557"/>
      <c r="D11" s="309" t="str">
        <f>DESCRIPCION!D11</f>
        <v xml:space="preserve">Falta de ética profesional y compromiso en el desarrollo de las actividades del procesos </v>
      </c>
      <c r="E11" s="557"/>
      <c r="F11" s="549"/>
      <c r="G11" s="582"/>
      <c r="H11" s="549"/>
      <c r="I11" s="306" t="str">
        <f>DOFA!E35</f>
        <v xml:space="preserve">D1,2,4,6, O3,4,5,7  Cada Director de las diferentes dependencias de la Secretaria de Hacienda se encarga de programar cada (4) cuatro meses una capacitación al personal, Con el fin de fortalecer los valores y principios éticos del servidor público. Esta actividad control se realizará mediante actividades pedagógicos y lúdicas sensibilizando a los funcionarios en principios, ética y valores Institucionales. Aplicación del Código de Integridad y buen Gobierno, para la satisfacción de clientes y grupos de valor,  
(SEC ADM Código de Integridad y Buen Gobierno ADOPTA: DECRETO 1000-0612 DEL 24 DE NOVIEMBRE DE 2020 "CODIGO DE IINTEGRIDAD Y BUEN GOBIERNO DE LA ALCALDIA DE IBAGUE)
</v>
      </c>
      <c r="J11" s="310" t="s">
        <v>516</v>
      </c>
      <c r="K11" s="310" t="s">
        <v>517</v>
      </c>
      <c r="L11" s="347" t="s">
        <v>539</v>
      </c>
      <c r="M11" s="561"/>
      <c r="N11" s="339">
        <v>1.2</v>
      </c>
      <c r="O11" s="340" t="s">
        <v>544</v>
      </c>
      <c r="P11" s="341">
        <v>1.2</v>
      </c>
      <c r="Q11" s="340" t="s">
        <v>555</v>
      </c>
      <c r="R11" s="341">
        <v>1.2</v>
      </c>
      <c r="S11" s="308"/>
      <c r="T11" s="308"/>
      <c r="U11" s="308"/>
    </row>
    <row r="12" spans="1:21" s="25" customFormat="1" ht="93" customHeight="1" thickBot="1" x14ac:dyDescent="0.3">
      <c r="A12" s="548"/>
      <c r="B12" s="555"/>
      <c r="C12" s="557"/>
      <c r="D12" s="311"/>
      <c r="E12" s="557"/>
      <c r="F12" s="549"/>
      <c r="G12" s="583"/>
      <c r="H12" s="312" t="s">
        <v>233</v>
      </c>
      <c r="I12" s="313" t="str">
        <f>DOFA!E40</f>
        <v>D1,2,3,4,6,7,8 A1  Al Iniciar la investigación disciplinaria, fiscal o remitir a las instancias correspondientes para el proceso penal</v>
      </c>
      <c r="J12" s="314" t="s">
        <v>518</v>
      </c>
      <c r="K12" s="299" t="s">
        <v>517</v>
      </c>
      <c r="L12" s="348" t="s">
        <v>519</v>
      </c>
      <c r="M12" s="561"/>
      <c r="N12" s="339"/>
      <c r="O12" s="342" t="s">
        <v>545</v>
      </c>
      <c r="P12" s="341"/>
      <c r="Q12" s="342" t="s">
        <v>545</v>
      </c>
      <c r="R12" s="341"/>
      <c r="S12" s="308"/>
      <c r="T12" s="308"/>
      <c r="U12" s="308"/>
    </row>
    <row r="13" spans="1:21" s="25" customFormat="1" ht="375" customHeight="1" x14ac:dyDescent="0.25">
      <c r="A13" s="548"/>
      <c r="B13" s="555" t="str">
        <f>DESCRIPCION!A13</f>
        <v>Posibilidad de recibir o solicitar cualquier dadiva para omitir requisitos en el desarrollo de los trámites y servicios del proceso de gestión de Hacienda Pública</v>
      </c>
      <c r="C13" s="557" t="str">
        <f>'IDENTIFICACION DE RIESGOS'!F13</f>
        <v>CORRUPCION</v>
      </c>
      <c r="D13" s="309" t="str">
        <f>DESCRIPCION!D13</f>
        <v>Falta de información clara y debilidad en canales de acceso a la publicidad de las condiciones del trámite</v>
      </c>
      <c r="E13" s="557" t="str">
        <f>'VALORACIÓN RIESGOS RESIDUAL'!E35:G35</f>
        <v>Casi seguro</v>
      </c>
      <c r="F13" s="549" t="str">
        <f>'VALORACIÓN RIESGOS RESIDUAL'!J35</f>
        <v>Mayor</v>
      </c>
      <c r="G13" s="557" t="str">
        <f>'VALORACIÓN RIESGOS RESIDUAL'!K32</f>
        <v>EXTREMA</v>
      </c>
      <c r="H13" s="577" t="s">
        <v>284</v>
      </c>
      <c r="I13" s="315" t="str">
        <f>DOFA!E36</f>
        <v>D 1,2,4,6,7,8 O 1,2,3,4,6,7 El director de Rentas y Tesorería anualmente actualizará los trámites , teniendo en cuenta la normatividad vigente y los requisitos requeridos.
( PRO-SIG-001: "CONTROL DE DOCUMENTOS DEL SIGAMI")</v>
      </c>
      <c r="J13" s="307" t="s">
        <v>521</v>
      </c>
      <c r="K13" s="316" t="s">
        <v>529</v>
      </c>
      <c r="L13" s="346" t="s">
        <v>536</v>
      </c>
      <c r="M13" s="561" t="s">
        <v>520</v>
      </c>
      <c r="N13" s="339">
        <v>2.1</v>
      </c>
      <c r="O13" s="340" t="s">
        <v>546</v>
      </c>
      <c r="P13" s="341">
        <v>2.1</v>
      </c>
      <c r="Q13" s="340" t="s">
        <v>552</v>
      </c>
      <c r="R13" s="341">
        <v>2.1</v>
      </c>
      <c r="S13" s="308"/>
      <c r="T13" s="308"/>
      <c r="U13" s="308"/>
    </row>
    <row r="14" spans="1:21" s="25" customFormat="1" ht="408.75" customHeight="1" x14ac:dyDescent="0.25">
      <c r="A14" s="548"/>
      <c r="B14" s="555"/>
      <c r="C14" s="557"/>
      <c r="D14" s="309" t="str">
        <f>DESCRIPCION!D14</f>
        <v xml:space="preserve">Falta de controles de la gestión de trámites </v>
      </c>
      <c r="E14" s="557"/>
      <c r="F14" s="549"/>
      <c r="G14" s="557"/>
      <c r="H14" s="578"/>
      <c r="I14" s="315" t="str">
        <f>DOFA!E38</f>
        <v>D1, A3,F10, A4, D5, O10  El director (a) de Rentas,el Profesional Especializado encargado de Causar el impuesto predial Unificado,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accion de gestion trimestral de la direccion de rentas. 
( PRO-GHP-05 FACTURACION  Impuesto Predial Unificado.)</v>
      </c>
      <c r="J14" s="317" t="s">
        <v>522</v>
      </c>
      <c r="K14" s="318" t="s">
        <v>523</v>
      </c>
      <c r="L14" s="349" t="s">
        <v>537</v>
      </c>
      <c r="M14" s="561"/>
      <c r="N14" s="339">
        <v>2.2000000000000002</v>
      </c>
      <c r="O14" s="340" t="s">
        <v>547</v>
      </c>
      <c r="P14" s="341">
        <v>2.2000000000000002</v>
      </c>
      <c r="Q14" s="340" t="s">
        <v>551</v>
      </c>
      <c r="R14" s="341">
        <v>2.2000000000000002</v>
      </c>
      <c r="S14" s="308"/>
      <c r="T14" s="308"/>
      <c r="U14" s="308"/>
    </row>
    <row r="15" spans="1:21" s="25" customFormat="1" ht="199.5" customHeight="1" x14ac:dyDescent="0.25">
      <c r="A15" s="548"/>
      <c r="B15" s="555"/>
      <c r="C15" s="557"/>
      <c r="D15" s="309" t="str">
        <f>DESCRIPCION!D15</f>
        <v>Incumplimiento en la gestión del CLDO del Impuesto predial unificado dentro de los términos establecidos en el procedimiento PRO-GHP-05 FACTURACION  I.P.U para la actividad No. 11-12 y 13 (C.L.D.O)</v>
      </c>
      <c r="E15" s="557"/>
      <c r="F15" s="549"/>
      <c r="G15" s="557"/>
      <c r="H15" s="579"/>
      <c r="I15" s="315" t="str">
        <f>DOFA!E37</f>
        <v>D 1,2,4,6,7,8,10 O 1,2,3,4,6,7 La Dirección de Tesorería Cuatrimestralmente a traves de la profesional de acuerdos de pago, verificará que los acuerdos de pago de tránsito, impuesto PREDIAL e ICA cumplan con los requisitos de aprobación establecidos en los decretos, lo anterior se realizará semanalmente através de muestreos aleatorios y expontáneos revisando los requisitos exigidos.
(MAN-GHP-003: MANUAL: GESTIÓN DE RECAUDO DE CARTERA- Numeral 6.19.4. )</v>
      </c>
      <c r="J15" s="310" t="s">
        <v>524</v>
      </c>
      <c r="K15" s="310" t="s">
        <v>530</v>
      </c>
      <c r="L15" s="347" t="s">
        <v>538</v>
      </c>
      <c r="M15" s="561"/>
      <c r="N15" s="339">
        <v>2.2999999999999998</v>
      </c>
      <c r="O15" s="340" t="s">
        <v>548</v>
      </c>
      <c r="P15" s="341">
        <v>2.2999999999999998</v>
      </c>
      <c r="Q15" s="340" t="s">
        <v>553</v>
      </c>
      <c r="R15" s="341">
        <v>2.2999999999999998</v>
      </c>
      <c r="S15" s="308"/>
      <c r="T15" s="308"/>
      <c r="U15" s="308"/>
    </row>
    <row r="16" spans="1:21" s="25" customFormat="1" ht="45" customHeight="1" thickBot="1" x14ac:dyDescent="0.3">
      <c r="A16" s="548"/>
      <c r="B16" s="555"/>
      <c r="C16" s="557"/>
      <c r="D16" s="311"/>
      <c r="E16" s="557"/>
      <c r="F16" s="549"/>
      <c r="G16" s="557"/>
      <c r="H16" s="312" t="s">
        <v>233</v>
      </c>
      <c r="I16" s="313" t="str">
        <f>DOFA!E40</f>
        <v>D1,2,3,4,6,7,8 A1  Al Iniciar la investigación disciplinaria, fiscal o remitir a las instancias correspondientes para el proceso penal</v>
      </c>
      <c r="J16" s="314" t="s">
        <v>518</v>
      </c>
      <c r="K16" s="299" t="s">
        <v>517</v>
      </c>
      <c r="L16" s="348" t="s">
        <v>519</v>
      </c>
      <c r="M16" s="561"/>
      <c r="N16" s="343">
        <v>0</v>
      </c>
      <c r="O16" s="344" t="s">
        <v>545</v>
      </c>
      <c r="P16" s="345">
        <v>0</v>
      </c>
      <c r="Q16" s="344" t="s">
        <v>545</v>
      </c>
      <c r="R16" s="345">
        <v>0</v>
      </c>
      <c r="S16" s="308"/>
      <c r="T16" s="308"/>
      <c r="U16" s="308"/>
    </row>
    <row r="17" spans="1:21" s="25" customFormat="1" ht="409.6" hidden="1" customHeight="1" x14ac:dyDescent="0.25">
      <c r="A17" s="548"/>
      <c r="B17" s="555" t="str">
        <f>DESCRIPCION!A16</f>
        <v>c</v>
      </c>
      <c r="C17" s="557">
        <f>'IDENTIFICACION DE RIESGOS'!F16</f>
        <v>0</v>
      </c>
      <c r="D17" s="309">
        <f>DESCRIPCION!D16</f>
        <v>0</v>
      </c>
      <c r="E17" s="557">
        <f>'VALORACIÓN RIESGOS RESIDUAL'!E56:G56</f>
        <v>0</v>
      </c>
      <c r="F17" s="549">
        <f>'VALORACIÓN RIESGOS RESIDUAL'!J56</f>
        <v>0</v>
      </c>
      <c r="G17" s="557" t="str">
        <f>'VALORACIÓN RIESGOS RESIDUAL'!K53</f>
        <v/>
      </c>
      <c r="H17" s="549"/>
      <c r="I17" s="315"/>
      <c r="J17" s="550"/>
      <c r="K17" s="551"/>
      <c r="L17" s="554"/>
      <c r="M17" s="561"/>
      <c r="N17" s="560">
        <v>0</v>
      </c>
      <c r="O17" s="584" t="s">
        <v>549</v>
      </c>
      <c r="P17" s="560"/>
      <c r="Q17" s="584" t="s">
        <v>556</v>
      </c>
      <c r="R17" s="560"/>
      <c r="S17" s="308"/>
      <c r="T17" s="308"/>
      <c r="U17" s="308"/>
    </row>
    <row r="18" spans="1:21" s="25" customFormat="1" ht="77.25" hidden="1" customHeight="1" x14ac:dyDescent="0.25">
      <c r="A18" s="548"/>
      <c r="B18" s="555"/>
      <c r="C18" s="557"/>
      <c r="D18" s="309">
        <f>DESCRIPCION!D17</f>
        <v>0</v>
      </c>
      <c r="E18" s="557"/>
      <c r="F18" s="549"/>
      <c r="G18" s="557"/>
      <c r="H18" s="549"/>
      <c r="I18" s="319"/>
      <c r="J18" s="550"/>
      <c r="K18" s="552"/>
      <c r="L18" s="554"/>
      <c r="M18" s="561"/>
      <c r="N18" s="560"/>
      <c r="O18" s="585"/>
      <c r="P18" s="560"/>
      <c r="Q18" s="585"/>
      <c r="R18" s="560"/>
      <c r="S18" s="308"/>
      <c r="T18" s="308"/>
      <c r="U18" s="308"/>
    </row>
    <row r="19" spans="1:21" s="25" customFormat="1" ht="76.5" hidden="1" customHeight="1" x14ac:dyDescent="0.25">
      <c r="A19" s="548"/>
      <c r="B19" s="555"/>
      <c r="C19" s="557"/>
      <c r="D19" s="309">
        <f>DESCRIPCION!D18</f>
        <v>0</v>
      </c>
      <c r="E19" s="557"/>
      <c r="F19" s="549"/>
      <c r="G19" s="557"/>
      <c r="H19" s="549"/>
      <c r="I19" s="319"/>
      <c r="J19" s="550"/>
      <c r="K19" s="553"/>
      <c r="L19" s="554"/>
      <c r="M19" s="561"/>
      <c r="N19" s="560"/>
      <c r="O19" s="585"/>
      <c r="P19" s="560"/>
      <c r="Q19" s="585"/>
      <c r="R19" s="560"/>
      <c r="S19" s="308"/>
      <c r="T19" s="308"/>
      <c r="U19" s="308"/>
    </row>
    <row r="20" spans="1:21" ht="86.25" hidden="1" customHeight="1" x14ac:dyDescent="0.3">
      <c r="A20" s="548"/>
      <c r="B20" s="556"/>
      <c r="C20" s="558"/>
      <c r="D20" s="320"/>
      <c r="E20" s="558"/>
      <c r="F20" s="559"/>
      <c r="G20" s="558"/>
      <c r="H20" s="321" t="s">
        <v>233</v>
      </c>
      <c r="I20" s="322"/>
      <c r="J20" s="323"/>
      <c r="K20" s="323"/>
      <c r="L20" s="350"/>
      <c r="M20" s="562"/>
      <c r="N20" s="560"/>
      <c r="O20" s="585"/>
      <c r="P20" s="560"/>
      <c r="Q20" s="585"/>
      <c r="R20" s="560"/>
      <c r="S20" s="324"/>
      <c r="T20" s="324"/>
      <c r="U20" s="324"/>
    </row>
    <row r="21" spans="1:21" ht="101.25" hidden="1" customHeight="1" x14ac:dyDescent="0.3">
      <c r="A21" s="548"/>
      <c r="B21" s="555" t="str">
        <f>DESCRIPCION!A19</f>
        <v>d</v>
      </c>
      <c r="C21" s="557">
        <f>'IDENTIFICACION DE RIESGOS'!F19:F21</f>
        <v>0</v>
      </c>
      <c r="D21" s="309">
        <f>DESCRIPCION!D19</f>
        <v>0</v>
      </c>
      <c r="E21" s="557">
        <f>'VALORACIÓN RIESGOS RESIDUAL'!E77:G77</f>
        <v>0</v>
      </c>
      <c r="F21" s="549">
        <f>'VALORACIÓN RIESGOS RESIDUAL'!J77</f>
        <v>0</v>
      </c>
      <c r="G21" s="557" t="str">
        <f>'VALORACIÓN RIESGOS RESIDUAL'!K74</f>
        <v>EXTREMA</v>
      </c>
      <c r="H21" s="549"/>
      <c r="I21" s="319"/>
      <c r="J21" s="550"/>
      <c r="K21" s="551"/>
      <c r="L21" s="554"/>
      <c r="M21" s="561"/>
      <c r="N21" s="560"/>
      <c r="O21" s="585"/>
      <c r="P21" s="560"/>
      <c r="Q21" s="585"/>
      <c r="R21" s="560"/>
      <c r="S21" s="324"/>
      <c r="T21" s="324"/>
      <c r="U21" s="324"/>
    </row>
    <row r="22" spans="1:21" ht="94.5" hidden="1" customHeight="1" x14ac:dyDescent="0.3">
      <c r="A22" s="548"/>
      <c r="B22" s="555"/>
      <c r="C22" s="557"/>
      <c r="D22" s="309">
        <f>DESCRIPCION!D20</f>
        <v>0</v>
      </c>
      <c r="E22" s="557"/>
      <c r="F22" s="549"/>
      <c r="G22" s="557"/>
      <c r="H22" s="549"/>
      <c r="I22" s="319"/>
      <c r="J22" s="550"/>
      <c r="K22" s="552"/>
      <c r="L22" s="554"/>
      <c r="M22" s="561"/>
      <c r="N22" s="560"/>
      <c r="O22" s="585"/>
      <c r="P22" s="560"/>
      <c r="Q22" s="585"/>
      <c r="R22" s="560"/>
      <c r="S22" s="324"/>
      <c r="T22" s="324"/>
      <c r="U22" s="324"/>
    </row>
    <row r="23" spans="1:21" ht="75.75" hidden="1" customHeight="1" x14ac:dyDescent="0.3">
      <c r="A23" s="548"/>
      <c r="B23" s="555"/>
      <c r="C23" s="557"/>
      <c r="D23" s="309">
        <f>DESCRIPCION!D21</f>
        <v>0</v>
      </c>
      <c r="E23" s="557"/>
      <c r="F23" s="549"/>
      <c r="G23" s="557"/>
      <c r="H23" s="549"/>
      <c r="I23" s="319"/>
      <c r="J23" s="550"/>
      <c r="K23" s="553"/>
      <c r="L23" s="554"/>
      <c r="M23" s="561"/>
      <c r="N23" s="560"/>
      <c r="O23" s="585"/>
      <c r="P23" s="560"/>
      <c r="Q23" s="585"/>
      <c r="R23" s="560"/>
      <c r="S23" s="324"/>
      <c r="T23" s="324"/>
      <c r="U23" s="324"/>
    </row>
    <row r="24" spans="1:21" ht="87.75" hidden="1" customHeight="1" x14ac:dyDescent="0.3">
      <c r="A24" s="548"/>
      <c r="B24" s="556"/>
      <c r="C24" s="558"/>
      <c r="D24" s="320"/>
      <c r="E24" s="558"/>
      <c r="F24" s="559"/>
      <c r="G24" s="558"/>
      <c r="H24" s="321" t="s">
        <v>233</v>
      </c>
      <c r="I24" s="322"/>
      <c r="J24" s="323"/>
      <c r="K24" s="323"/>
      <c r="L24" s="350"/>
      <c r="M24" s="562"/>
      <c r="N24" s="560"/>
      <c r="O24" s="585"/>
      <c r="P24" s="560"/>
      <c r="Q24" s="585"/>
      <c r="R24" s="560"/>
      <c r="S24" s="324"/>
      <c r="T24" s="324"/>
      <c r="U24" s="324"/>
    </row>
    <row r="25" spans="1:21" ht="88.5" hidden="1" customHeight="1" x14ac:dyDescent="0.3">
      <c r="A25" s="548"/>
      <c r="B25" s="555" t="str">
        <f>DESCRIPCION!A22</f>
        <v>e</v>
      </c>
      <c r="C25" s="557">
        <f>'IDENTIFICACION DE RIESGOS'!F22</f>
        <v>0</v>
      </c>
      <c r="D25" s="309">
        <f>DESCRIPCION!D22</f>
        <v>0</v>
      </c>
      <c r="E25" s="557">
        <f>'VALORACIÓN RIESGOS RESIDUAL'!E98:G98</f>
        <v>0</v>
      </c>
      <c r="F25" s="549">
        <f>'VALORACIÓN RIESGOS RESIDUAL'!J98</f>
        <v>0</v>
      </c>
      <c r="G25" s="557" t="str">
        <f>'VALORACIÓN RIESGOS RESIDUAL'!K95</f>
        <v/>
      </c>
      <c r="H25" s="549"/>
      <c r="I25" s="319"/>
      <c r="J25" s="550"/>
      <c r="K25" s="551"/>
      <c r="L25" s="554"/>
      <c r="M25" s="561"/>
      <c r="N25" s="560"/>
      <c r="O25" s="585"/>
      <c r="P25" s="560"/>
      <c r="Q25" s="585"/>
      <c r="R25" s="560"/>
      <c r="S25" s="324"/>
      <c r="T25" s="324"/>
      <c r="U25" s="324"/>
    </row>
    <row r="26" spans="1:21" ht="90" hidden="1" customHeight="1" x14ac:dyDescent="0.3">
      <c r="A26" s="548"/>
      <c r="B26" s="555"/>
      <c r="C26" s="557"/>
      <c r="D26" s="309">
        <f>DESCRIPCION!D23</f>
        <v>0</v>
      </c>
      <c r="E26" s="557"/>
      <c r="F26" s="549"/>
      <c r="G26" s="557"/>
      <c r="H26" s="549"/>
      <c r="I26" s="319"/>
      <c r="J26" s="550"/>
      <c r="K26" s="552"/>
      <c r="L26" s="554"/>
      <c r="M26" s="561"/>
      <c r="N26" s="560"/>
      <c r="O26" s="585"/>
      <c r="P26" s="560"/>
      <c r="Q26" s="585"/>
      <c r="R26" s="560"/>
      <c r="S26" s="324"/>
      <c r="T26" s="324"/>
      <c r="U26" s="324"/>
    </row>
    <row r="27" spans="1:21" ht="80.25" hidden="1" customHeight="1" x14ac:dyDescent="0.3">
      <c r="A27" s="548"/>
      <c r="B27" s="555"/>
      <c r="C27" s="557"/>
      <c r="D27" s="309">
        <f>DESCRIPCION!D24</f>
        <v>0</v>
      </c>
      <c r="E27" s="557"/>
      <c r="F27" s="549"/>
      <c r="G27" s="557"/>
      <c r="H27" s="549"/>
      <c r="I27" s="319"/>
      <c r="J27" s="550"/>
      <c r="K27" s="553"/>
      <c r="L27" s="554"/>
      <c r="M27" s="561"/>
      <c r="N27" s="560"/>
      <c r="O27" s="585"/>
      <c r="P27" s="560"/>
      <c r="Q27" s="585"/>
      <c r="R27" s="560"/>
      <c r="S27" s="324"/>
      <c r="T27" s="324"/>
      <c r="U27" s="324"/>
    </row>
    <row r="28" spans="1:21" ht="82.5" hidden="1" customHeight="1" x14ac:dyDescent="0.3">
      <c r="A28" s="548"/>
      <c r="B28" s="556"/>
      <c r="C28" s="558"/>
      <c r="D28" s="320"/>
      <c r="E28" s="558"/>
      <c r="F28" s="559"/>
      <c r="G28" s="558"/>
      <c r="H28" s="321" t="s">
        <v>233</v>
      </c>
      <c r="I28" s="322"/>
      <c r="J28" s="323"/>
      <c r="K28" s="323"/>
      <c r="L28" s="350"/>
      <c r="M28" s="562"/>
      <c r="N28" s="560"/>
      <c r="O28" s="585"/>
      <c r="P28" s="560"/>
      <c r="Q28" s="585"/>
      <c r="R28" s="560"/>
      <c r="S28" s="324"/>
      <c r="T28" s="324"/>
      <c r="U28" s="324"/>
    </row>
    <row r="29" spans="1:21" ht="95.25" hidden="1" customHeight="1" x14ac:dyDescent="0.3">
      <c r="A29" s="548"/>
      <c r="B29" s="555" t="str">
        <f>DESCRIPCION!A25</f>
        <v>f</v>
      </c>
      <c r="C29" s="557">
        <f>'IDENTIFICACION DE RIESGOS'!F25</f>
        <v>0</v>
      </c>
      <c r="D29" s="309">
        <f>DESCRIPCION!D25</f>
        <v>0</v>
      </c>
      <c r="E29" s="557">
        <f>'VALORACIÓN RIESGOS RESIDUAL'!E119:G119</f>
        <v>0</v>
      </c>
      <c r="F29" s="549">
        <f>'VALORACIÓN RIESGOS RESIDUAL'!J119</f>
        <v>0</v>
      </c>
      <c r="G29" s="557" t="str">
        <f>'VALORACIÓN RIESGOS RESIDUAL'!K116</f>
        <v/>
      </c>
      <c r="H29" s="549"/>
      <c r="I29" s="319"/>
      <c r="J29" s="550"/>
      <c r="K29" s="551"/>
      <c r="L29" s="554"/>
      <c r="M29" s="561"/>
      <c r="N29" s="560"/>
      <c r="O29" s="585"/>
      <c r="P29" s="560"/>
      <c r="Q29" s="585"/>
      <c r="R29" s="560"/>
      <c r="S29" s="324"/>
      <c r="T29" s="324"/>
      <c r="U29" s="324"/>
    </row>
    <row r="30" spans="1:21" ht="93.75" hidden="1" customHeight="1" x14ac:dyDescent="0.3">
      <c r="A30" s="548"/>
      <c r="B30" s="555"/>
      <c r="C30" s="557"/>
      <c r="D30" s="309">
        <f>DESCRIPCION!D26</f>
        <v>0</v>
      </c>
      <c r="E30" s="557"/>
      <c r="F30" s="549"/>
      <c r="G30" s="557"/>
      <c r="H30" s="549"/>
      <c r="I30" s="319"/>
      <c r="J30" s="550"/>
      <c r="K30" s="552"/>
      <c r="L30" s="554"/>
      <c r="M30" s="561"/>
      <c r="N30" s="560"/>
      <c r="O30" s="585"/>
      <c r="P30" s="560"/>
      <c r="Q30" s="585"/>
      <c r="R30" s="560"/>
      <c r="S30" s="324"/>
      <c r="T30" s="324"/>
      <c r="U30" s="324"/>
    </row>
    <row r="31" spans="1:21" ht="91.5" hidden="1" customHeight="1" x14ac:dyDescent="0.3">
      <c r="A31" s="548"/>
      <c r="B31" s="555"/>
      <c r="C31" s="557"/>
      <c r="D31" s="309">
        <f>DESCRIPCION!D27</f>
        <v>0</v>
      </c>
      <c r="E31" s="557"/>
      <c r="F31" s="549"/>
      <c r="G31" s="557"/>
      <c r="H31" s="549"/>
      <c r="I31" s="319"/>
      <c r="J31" s="550"/>
      <c r="K31" s="553"/>
      <c r="L31" s="554"/>
      <c r="M31" s="561"/>
      <c r="N31" s="560"/>
      <c r="O31" s="585"/>
      <c r="P31" s="560"/>
      <c r="Q31" s="585"/>
      <c r="R31" s="560"/>
      <c r="S31" s="324"/>
      <c r="T31" s="324"/>
      <c r="U31" s="324"/>
    </row>
    <row r="32" spans="1:21" ht="75" hidden="1" customHeight="1" x14ac:dyDescent="0.3">
      <c r="A32" s="548"/>
      <c r="B32" s="556"/>
      <c r="C32" s="558"/>
      <c r="D32" s="320"/>
      <c r="E32" s="558"/>
      <c r="F32" s="559"/>
      <c r="G32" s="558"/>
      <c r="H32" s="321" t="s">
        <v>233</v>
      </c>
      <c r="I32" s="322"/>
      <c r="J32" s="323"/>
      <c r="K32" s="323"/>
      <c r="L32" s="350"/>
      <c r="M32" s="562"/>
      <c r="N32" s="560"/>
      <c r="O32" s="585"/>
      <c r="P32" s="560"/>
      <c r="Q32" s="585"/>
      <c r="R32" s="560"/>
      <c r="S32" s="324"/>
      <c r="T32" s="324"/>
      <c r="U32" s="324"/>
    </row>
    <row r="33" spans="1:21" ht="89.25" hidden="1" customHeight="1" x14ac:dyDescent="0.3">
      <c r="A33" s="548"/>
      <c r="B33" s="555" t="str">
        <f>DESCRIPCION!A28</f>
        <v>g</v>
      </c>
      <c r="C33" s="557">
        <f>'IDENTIFICACION DE RIESGOS'!F28</f>
        <v>0</v>
      </c>
      <c r="D33" s="309">
        <f>DESCRIPCION!D28</f>
        <v>0</v>
      </c>
      <c r="E33" s="557">
        <f>'VALORACIÓN RIESGOS RESIDUAL'!E140:G140</f>
        <v>0</v>
      </c>
      <c r="F33" s="549">
        <f>'VALORACIÓN RIESGOS RESIDUAL'!J140</f>
        <v>0</v>
      </c>
      <c r="G33" s="557" t="str">
        <f>'VALORACIÓN RIESGOS RESIDUAL'!K137</f>
        <v/>
      </c>
      <c r="H33" s="549"/>
      <c r="I33" s="319"/>
      <c r="J33" s="550"/>
      <c r="K33" s="551"/>
      <c r="L33" s="554"/>
      <c r="M33" s="561"/>
      <c r="N33" s="560"/>
      <c r="O33" s="585"/>
      <c r="P33" s="560"/>
      <c r="Q33" s="585"/>
      <c r="R33" s="560"/>
      <c r="S33" s="324"/>
      <c r="T33" s="324"/>
      <c r="U33" s="324"/>
    </row>
    <row r="34" spans="1:21" ht="95.25" hidden="1" customHeight="1" x14ac:dyDescent="0.3">
      <c r="A34" s="548"/>
      <c r="B34" s="555"/>
      <c r="C34" s="557"/>
      <c r="D34" s="309">
        <f>DESCRIPCION!D29</f>
        <v>0</v>
      </c>
      <c r="E34" s="557"/>
      <c r="F34" s="549"/>
      <c r="G34" s="557"/>
      <c r="H34" s="549"/>
      <c r="I34" s="319"/>
      <c r="J34" s="550"/>
      <c r="K34" s="552"/>
      <c r="L34" s="554"/>
      <c r="M34" s="561"/>
      <c r="N34" s="560"/>
      <c r="O34" s="585"/>
      <c r="P34" s="560"/>
      <c r="Q34" s="585"/>
      <c r="R34" s="560"/>
      <c r="S34" s="324"/>
      <c r="T34" s="324"/>
      <c r="U34" s="324"/>
    </row>
    <row r="35" spans="1:21" ht="92.25" hidden="1" customHeight="1" x14ac:dyDescent="0.3">
      <c r="A35" s="548"/>
      <c r="B35" s="555"/>
      <c r="C35" s="557"/>
      <c r="D35" s="309">
        <f>DESCRIPCION!D30</f>
        <v>0</v>
      </c>
      <c r="E35" s="557"/>
      <c r="F35" s="549"/>
      <c r="G35" s="557"/>
      <c r="H35" s="549"/>
      <c r="I35" s="319"/>
      <c r="J35" s="550"/>
      <c r="K35" s="553"/>
      <c r="L35" s="554"/>
      <c r="M35" s="561"/>
      <c r="N35" s="560"/>
      <c r="O35" s="585"/>
      <c r="P35" s="560"/>
      <c r="Q35" s="585"/>
      <c r="R35" s="560"/>
      <c r="S35" s="324"/>
      <c r="T35" s="324"/>
      <c r="U35" s="324"/>
    </row>
    <row r="36" spans="1:21" ht="90" hidden="1" customHeight="1" x14ac:dyDescent="0.3">
      <c r="A36" s="548"/>
      <c r="B36" s="556"/>
      <c r="C36" s="558"/>
      <c r="D36" s="320"/>
      <c r="E36" s="558"/>
      <c r="F36" s="559"/>
      <c r="G36" s="558"/>
      <c r="H36" s="321" t="s">
        <v>233</v>
      </c>
      <c r="I36" s="322"/>
      <c r="J36" s="323"/>
      <c r="K36" s="323"/>
      <c r="L36" s="350"/>
      <c r="M36" s="562"/>
      <c r="N36" s="560"/>
      <c r="O36" s="585"/>
      <c r="P36" s="560"/>
      <c r="Q36" s="585"/>
      <c r="R36" s="560"/>
      <c r="S36" s="324"/>
      <c r="T36" s="324"/>
      <c r="U36" s="324"/>
    </row>
    <row r="37" spans="1:21" ht="96.75" hidden="1" customHeight="1" x14ac:dyDescent="0.3">
      <c r="A37" s="548"/>
      <c r="B37" s="555" t="str">
        <f>DESCRIPCION!A31</f>
        <v>h</v>
      </c>
      <c r="C37" s="557">
        <f>'IDENTIFICACION DE RIESGOS'!F31</f>
        <v>0</v>
      </c>
      <c r="D37" s="309">
        <f>DESCRIPCION!D31</f>
        <v>0</v>
      </c>
      <c r="E37" s="557">
        <f>'VALORACIÓN RIESGOS RESIDUAL'!E161:G161</f>
        <v>0</v>
      </c>
      <c r="F37" s="549">
        <f>'VALORACIÓN RIESGOS RESIDUAL'!J161</f>
        <v>0</v>
      </c>
      <c r="G37" s="557" t="str">
        <f>'VALORACIÓN RIESGOS RESIDUAL'!K158</f>
        <v/>
      </c>
      <c r="H37" s="549"/>
      <c r="I37" s="319"/>
      <c r="J37" s="550"/>
      <c r="K37" s="551"/>
      <c r="L37" s="554"/>
      <c r="M37" s="561"/>
      <c r="N37" s="560"/>
      <c r="O37" s="585"/>
      <c r="P37" s="560"/>
      <c r="Q37" s="585"/>
      <c r="R37" s="560"/>
      <c r="S37" s="324"/>
      <c r="T37" s="324"/>
      <c r="U37" s="324"/>
    </row>
    <row r="38" spans="1:21" ht="83.25" hidden="1" customHeight="1" x14ac:dyDescent="0.3">
      <c r="A38" s="548"/>
      <c r="B38" s="555"/>
      <c r="C38" s="557"/>
      <c r="D38" s="309">
        <f>DESCRIPCION!D32</f>
        <v>0</v>
      </c>
      <c r="E38" s="557"/>
      <c r="F38" s="549"/>
      <c r="G38" s="557"/>
      <c r="H38" s="549"/>
      <c r="I38" s="319"/>
      <c r="J38" s="550"/>
      <c r="K38" s="552"/>
      <c r="L38" s="554"/>
      <c r="M38" s="561"/>
      <c r="N38" s="560"/>
      <c r="O38" s="585"/>
      <c r="P38" s="560"/>
      <c r="Q38" s="585"/>
      <c r="R38" s="560"/>
      <c r="S38" s="324"/>
      <c r="T38" s="324"/>
      <c r="U38" s="324"/>
    </row>
    <row r="39" spans="1:21" ht="87.75" hidden="1" customHeight="1" x14ac:dyDescent="0.3">
      <c r="A39" s="548"/>
      <c r="B39" s="555"/>
      <c r="C39" s="557"/>
      <c r="D39" s="309">
        <f>DESCRIPCION!D33</f>
        <v>0</v>
      </c>
      <c r="E39" s="557"/>
      <c r="F39" s="549"/>
      <c r="G39" s="557"/>
      <c r="H39" s="549"/>
      <c r="I39" s="319"/>
      <c r="J39" s="550"/>
      <c r="K39" s="553"/>
      <c r="L39" s="554"/>
      <c r="M39" s="561"/>
      <c r="N39" s="560"/>
      <c r="O39" s="585"/>
      <c r="P39" s="560"/>
      <c r="Q39" s="585"/>
      <c r="R39" s="560"/>
      <c r="S39" s="324"/>
      <c r="T39" s="324"/>
      <c r="U39" s="324"/>
    </row>
    <row r="40" spans="1:21" ht="96" hidden="1" customHeight="1" x14ac:dyDescent="0.3">
      <c r="A40" s="548"/>
      <c r="B40" s="556"/>
      <c r="C40" s="558"/>
      <c r="D40" s="320"/>
      <c r="E40" s="558"/>
      <c r="F40" s="559"/>
      <c r="G40" s="558"/>
      <c r="H40" s="321" t="s">
        <v>233</v>
      </c>
      <c r="I40" s="322"/>
      <c r="J40" s="323"/>
      <c r="K40" s="323"/>
      <c r="L40" s="350"/>
      <c r="M40" s="562"/>
      <c r="N40" s="560"/>
      <c r="O40" s="585"/>
      <c r="P40" s="560"/>
      <c r="Q40" s="585"/>
      <c r="R40" s="560"/>
      <c r="S40" s="324"/>
      <c r="T40" s="324"/>
      <c r="U40" s="324"/>
    </row>
    <row r="41" spans="1:21" ht="97.5" hidden="1" customHeight="1" x14ac:dyDescent="0.3">
      <c r="A41" s="548"/>
      <c r="B41" s="555" t="str">
        <f>DESCRIPCION!A34</f>
        <v>i</v>
      </c>
      <c r="C41" s="557">
        <f>'IDENTIFICACION DE RIESGOS'!F34</f>
        <v>0</v>
      </c>
      <c r="D41" s="309">
        <f>DESCRIPCION!D34</f>
        <v>0</v>
      </c>
      <c r="E41" s="557">
        <f>'VALORACIÓN RIESGOS RESIDUAL'!E183:G183</f>
        <v>0</v>
      </c>
      <c r="F41" s="549">
        <f>'VALORACIÓN RIESGOS RESIDUAL'!J183</f>
        <v>0</v>
      </c>
      <c r="G41" s="557">
        <f>'VALORACIÓN RIESGOS RESIDUAL'!K179</f>
        <v>0</v>
      </c>
      <c r="H41" s="549"/>
      <c r="I41" s="319"/>
      <c r="J41" s="550"/>
      <c r="K41" s="551"/>
      <c r="L41" s="554"/>
      <c r="M41" s="561"/>
      <c r="N41" s="560"/>
      <c r="O41" s="585"/>
      <c r="P41" s="560"/>
      <c r="Q41" s="585"/>
      <c r="R41" s="560"/>
      <c r="S41" s="324"/>
      <c r="T41" s="324"/>
      <c r="U41" s="324"/>
    </row>
    <row r="42" spans="1:21" ht="91.5" hidden="1" customHeight="1" x14ac:dyDescent="0.3">
      <c r="A42" s="548"/>
      <c r="B42" s="555"/>
      <c r="C42" s="557"/>
      <c r="D42" s="309">
        <f>DESCRIPCION!D35</f>
        <v>0</v>
      </c>
      <c r="E42" s="557"/>
      <c r="F42" s="549"/>
      <c r="G42" s="557"/>
      <c r="H42" s="549"/>
      <c r="I42" s="319"/>
      <c r="J42" s="550"/>
      <c r="K42" s="552"/>
      <c r="L42" s="554"/>
      <c r="M42" s="561"/>
      <c r="N42" s="560"/>
      <c r="O42" s="585"/>
      <c r="P42" s="560"/>
      <c r="Q42" s="585"/>
      <c r="R42" s="560"/>
      <c r="S42" s="324"/>
      <c r="T42" s="324"/>
      <c r="U42" s="324"/>
    </row>
    <row r="43" spans="1:21" ht="77.25" hidden="1" customHeight="1" x14ac:dyDescent="0.3">
      <c r="A43" s="548"/>
      <c r="B43" s="555"/>
      <c r="C43" s="557"/>
      <c r="D43" s="309">
        <f>DESCRIPCION!D36</f>
        <v>0</v>
      </c>
      <c r="E43" s="557"/>
      <c r="F43" s="549"/>
      <c r="G43" s="557"/>
      <c r="H43" s="549"/>
      <c r="I43" s="319"/>
      <c r="J43" s="550"/>
      <c r="K43" s="553"/>
      <c r="L43" s="554"/>
      <c r="M43" s="561"/>
      <c r="N43" s="560"/>
      <c r="O43" s="585"/>
      <c r="P43" s="560"/>
      <c r="Q43" s="585"/>
      <c r="R43" s="560"/>
      <c r="S43" s="324"/>
      <c r="T43" s="324"/>
      <c r="U43" s="324"/>
    </row>
    <row r="44" spans="1:21" ht="75" hidden="1" customHeight="1" x14ac:dyDescent="0.3">
      <c r="A44" s="548"/>
      <c r="B44" s="556"/>
      <c r="C44" s="558"/>
      <c r="D44" s="320"/>
      <c r="E44" s="558"/>
      <c r="F44" s="559"/>
      <c r="G44" s="558"/>
      <c r="H44" s="321" t="s">
        <v>233</v>
      </c>
      <c r="I44" s="322"/>
      <c r="J44" s="323"/>
      <c r="K44" s="323"/>
      <c r="L44" s="350"/>
      <c r="M44" s="562"/>
      <c r="N44" s="560"/>
      <c r="O44" s="585"/>
      <c r="P44" s="560"/>
      <c r="Q44" s="585"/>
      <c r="R44" s="560"/>
      <c r="S44" s="324"/>
      <c r="T44" s="324"/>
      <c r="U44" s="324"/>
    </row>
    <row r="45" spans="1:21" ht="93.75" hidden="1" customHeight="1" x14ac:dyDescent="0.3">
      <c r="A45" s="548"/>
      <c r="B45" s="555" t="str">
        <f>DESCRIPCION!A37</f>
        <v>j</v>
      </c>
      <c r="C45" s="557">
        <f>'IDENTIFICACION DE RIESGOS'!F37</f>
        <v>0</v>
      </c>
      <c r="D45" s="309">
        <f>DESCRIPCION!D37</f>
        <v>0</v>
      </c>
      <c r="E45" s="557">
        <f>'VALORACIÓN RIESGOS RESIDUAL'!E204:G204</f>
        <v>0</v>
      </c>
      <c r="F45" s="549">
        <f>'VALORACIÓN RIESGOS RESIDUAL'!J204</f>
        <v>0</v>
      </c>
      <c r="G45" s="557">
        <f>'VALORACIÓN RIESGOS RESIDUAL'!K200</f>
        <v>0</v>
      </c>
      <c r="H45" s="549"/>
      <c r="I45" s="319"/>
      <c r="J45" s="550"/>
      <c r="K45" s="551"/>
      <c r="L45" s="554"/>
      <c r="M45" s="561"/>
      <c r="N45" s="560"/>
      <c r="O45" s="585"/>
      <c r="P45" s="560"/>
      <c r="Q45" s="585"/>
      <c r="R45" s="560"/>
      <c r="S45" s="324"/>
      <c r="T45" s="324"/>
      <c r="U45" s="324"/>
    </row>
    <row r="46" spans="1:21" ht="93.75" hidden="1" customHeight="1" x14ac:dyDescent="0.3">
      <c r="A46" s="548"/>
      <c r="B46" s="555"/>
      <c r="C46" s="557"/>
      <c r="D46" s="309">
        <f>DESCRIPCION!D38</f>
        <v>0</v>
      </c>
      <c r="E46" s="557"/>
      <c r="F46" s="549"/>
      <c r="G46" s="557"/>
      <c r="H46" s="549"/>
      <c r="I46" s="319"/>
      <c r="J46" s="550"/>
      <c r="K46" s="552"/>
      <c r="L46" s="554"/>
      <c r="M46" s="561"/>
      <c r="N46" s="560"/>
      <c r="O46" s="585"/>
      <c r="P46" s="560"/>
      <c r="Q46" s="585"/>
      <c r="R46" s="560"/>
      <c r="S46" s="324"/>
      <c r="T46" s="324"/>
      <c r="U46" s="324"/>
    </row>
    <row r="47" spans="1:21" ht="101.25" hidden="1" customHeight="1" x14ac:dyDescent="0.3">
      <c r="A47" s="548"/>
      <c r="B47" s="555"/>
      <c r="C47" s="557"/>
      <c r="D47" s="309">
        <f>DESCRIPCION!D39</f>
        <v>0</v>
      </c>
      <c r="E47" s="557"/>
      <c r="F47" s="549"/>
      <c r="G47" s="557"/>
      <c r="H47" s="549"/>
      <c r="I47" s="319"/>
      <c r="J47" s="550"/>
      <c r="K47" s="553"/>
      <c r="L47" s="554"/>
      <c r="M47" s="561"/>
      <c r="N47" s="560"/>
      <c r="O47" s="585"/>
      <c r="P47" s="560"/>
      <c r="Q47" s="585"/>
      <c r="R47" s="560"/>
      <c r="S47" s="324"/>
      <c r="T47" s="324"/>
      <c r="U47" s="324"/>
    </row>
    <row r="48" spans="1:21" ht="100.5" hidden="1" customHeight="1" x14ac:dyDescent="0.3">
      <c r="A48" s="1033"/>
      <c r="B48" s="556"/>
      <c r="C48" s="558"/>
      <c r="D48" s="320"/>
      <c r="E48" s="558"/>
      <c r="F48" s="559"/>
      <c r="G48" s="558"/>
      <c r="H48" s="321" t="s">
        <v>233</v>
      </c>
      <c r="I48" s="322"/>
      <c r="J48" s="323"/>
      <c r="K48" s="323"/>
      <c r="L48" s="350"/>
      <c r="M48" s="562"/>
      <c r="N48" s="560"/>
      <c r="O48" s="585"/>
      <c r="P48" s="560"/>
      <c r="Q48" s="585"/>
      <c r="R48" s="560"/>
      <c r="S48" s="324"/>
      <c r="T48" s="324"/>
      <c r="U48" s="324"/>
    </row>
    <row r="49" spans="1:21" ht="409.5" customHeight="1" x14ac:dyDescent="0.3">
      <c r="A49" s="324"/>
      <c r="B49" s="324"/>
      <c r="C49" s="325"/>
      <c r="D49" s="324"/>
      <c r="E49" s="325"/>
      <c r="F49" s="325"/>
      <c r="G49" s="325"/>
      <c r="H49" s="325"/>
      <c r="I49" s="326"/>
      <c r="J49" s="324"/>
      <c r="K49" s="324"/>
      <c r="M49" s="329"/>
      <c r="N49" s="560"/>
      <c r="O49" s="585"/>
      <c r="P49" s="560"/>
      <c r="Q49" s="585"/>
      <c r="R49" s="560"/>
      <c r="S49" s="324"/>
      <c r="T49" s="324"/>
      <c r="U49" s="324"/>
    </row>
    <row r="50" spans="1:21" ht="174" customHeight="1" x14ac:dyDescent="0.3">
      <c r="A50" s="324"/>
      <c r="B50" s="324"/>
      <c r="C50" s="325"/>
      <c r="D50" s="324"/>
      <c r="E50" s="325"/>
      <c r="F50" s="325"/>
      <c r="G50" s="325"/>
      <c r="H50" s="325"/>
      <c r="I50" s="326"/>
      <c r="J50" s="324"/>
      <c r="K50" s="324"/>
      <c r="M50" s="329"/>
      <c r="N50" s="560"/>
      <c r="O50" s="585"/>
      <c r="P50" s="560"/>
      <c r="Q50" s="585"/>
      <c r="R50" s="560"/>
      <c r="S50" s="324"/>
      <c r="T50" s="324"/>
      <c r="U50" s="324"/>
    </row>
    <row r="51" spans="1:21" x14ac:dyDescent="0.3">
      <c r="A51" s="324"/>
      <c r="B51" s="324"/>
      <c r="C51" s="325"/>
      <c r="D51" s="324"/>
      <c r="E51" s="325"/>
      <c r="F51" s="325"/>
      <c r="G51" s="325"/>
      <c r="H51" s="325"/>
      <c r="I51" s="326"/>
      <c r="J51" s="324"/>
      <c r="K51" s="324"/>
      <c r="M51" s="329"/>
      <c r="O51" s="324"/>
      <c r="Q51" s="324"/>
      <c r="S51" s="324"/>
      <c r="T51" s="324"/>
      <c r="U51" s="324"/>
    </row>
    <row r="52" spans="1:21" x14ac:dyDescent="0.3">
      <c r="A52" s="324"/>
      <c r="B52" s="324"/>
      <c r="C52" s="325"/>
      <c r="D52" s="324"/>
      <c r="E52" s="325"/>
      <c r="F52" s="325"/>
      <c r="G52" s="325"/>
      <c r="H52" s="325"/>
      <c r="I52" s="326"/>
      <c r="J52" s="324"/>
      <c r="K52" s="324"/>
      <c r="M52" s="329"/>
      <c r="O52" s="324"/>
      <c r="Q52" s="324"/>
      <c r="S52" s="324"/>
      <c r="T52" s="324"/>
      <c r="U52" s="324"/>
    </row>
    <row r="53" spans="1:21" x14ac:dyDescent="0.3">
      <c r="A53" s="324"/>
      <c r="B53" s="324"/>
      <c r="C53" s="325"/>
      <c r="D53" s="324"/>
      <c r="E53" s="325"/>
      <c r="F53" s="325"/>
      <c r="G53" s="325"/>
      <c r="H53" s="325"/>
      <c r="I53" s="326"/>
      <c r="J53" s="324"/>
      <c r="K53" s="324"/>
      <c r="M53" s="329"/>
      <c r="O53" s="324"/>
      <c r="Q53" s="324"/>
      <c r="S53" s="324"/>
      <c r="T53" s="324"/>
      <c r="U53" s="324"/>
    </row>
    <row r="54" spans="1:21" x14ac:dyDescent="0.3">
      <c r="A54" s="324"/>
      <c r="B54" s="324"/>
      <c r="C54" s="325"/>
      <c r="D54" s="324"/>
      <c r="E54" s="325"/>
      <c r="F54" s="325"/>
      <c r="G54" s="325"/>
      <c r="H54" s="325"/>
      <c r="I54" s="326"/>
      <c r="J54" s="324"/>
      <c r="K54" s="324"/>
      <c r="M54" s="329"/>
      <c r="O54" s="324"/>
      <c r="Q54" s="324"/>
      <c r="S54" s="324"/>
      <c r="T54" s="324"/>
      <c r="U54" s="324"/>
    </row>
    <row r="55" spans="1:21" x14ac:dyDescent="0.3">
      <c r="A55" s="324"/>
      <c r="B55" s="324"/>
      <c r="C55" s="325"/>
      <c r="D55" s="324"/>
      <c r="E55" s="325"/>
      <c r="F55" s="325"/>
      <c r="G55" s="325"/>
      <c r="H55" s="325"/>
      <c r="I55" s="326"/>
      <c r="J55" s="324"/>
      <c r="K55" s="324"/>
      <c r="M55" s="329"/>
      <c r="O55" s="324"/>
      <c r="Q55" s="324"/>
      <c r="S55" s="324"/>
      <c r="T55" s="324"/>
      <c r="U55" s="324"/>
    </row>
    <row r="56" spans="1:21" x14ac:dyDescent="0.3">
      <c r="A56" s="324"/>
      <c r="B56" s="324"/>
      <c r="C56" s="325"/>
      <c r="D56" s="324"/>
      <c r="E56" s="325"/>
      <c r="F56" s="325"/>
      <c r="G56" s="325"/>
      <c r="H56" s="325"/>
      <c r="I56" s="326"/>
      <c r="J56" s="324"/>
      <c r="K56" s="324"/>
      <c r="M56" s="329"/>
      <c r="O56" s="324"/>
      <c r="Q56" s="324"/>
      <c r="S56" s="324"/>
      <c r="T56" s="324"/>
      <c r="U56" s="324"/>
    </row>
    <row r="57" spans="1:21" x14ac:dyDescent="0.3">
      <c r="A57" s="324"/>
      <c r="B57" s="324"/>
      <c r="C57" s="325"/>
      <c r="D57" s="324"/>
      <c r="E57" s="325"/>
      <c r="F57" s="325"/>
      <c r="G57" s="325"/>
      <c r="H57" s="325"/>
      <c r="I57" s="326"/>
      <c r="J57" s="324"/>
      <c r="K57" s="324"/>
      <c r="M57" s="329"/>
      <c r="O57" s="324"/>
      <c r="Q57" s="324"/>
      <c r="S57" s="324"/>
      <c r="T57" s="324"/>
      <c r="U57" s="324"/>
    </row>
    <row r="58" spans="1:21" x14ac:dyDescent="0.3">
      <c r="A58" s="324"/>
      <c r="B58" s="324"/>
      <c r="C58" s="325"/>
      <c r="D58" s="324"/>
      <c r="E58" s="325"/>
      <c r="F58" s="325"/>
      <c r="G58" s="325"/>
      <c r="H58" s="325"/>
      <c r="I58" s="326"/>
      <c r="J58" s="324"/>
      <c r="K58" s="324"/>
      <c r="M58" s="329"/>
      <c r="O58" s="324"/>
      <c r="Q58" s="324"/>
      <c r="S58" s="324"/>
      <c r="T58" s="324"/>
      <c r="U58" s="324"/>
    </row>
    <row r="59" spans="1:21" x14ac:dyDescent="0.3">
      <c r="A59" s="324"/>
      <c r="B59" s="324"/>
      <c r="C59" s="325"/>
      <c r="D59" s="324"/>
      <c r="E59" s="325"/>
      <c r="F59" s="325"/>
      <c r="G59" s="325"/>
      <c r="H59" s="325"/>
      <c r="I59" s="326"/>
      <c r="J59" s="324"/>
      <c r="K59" s="324"/>
      <c r="M59" s="329"/>
      <c r="O59" s="324"/>
      <c r="Q59" s="324"/>
      <c r="S59" s="324"/>
      <c r="T59" s="324"/>
      <c r="U59" s="324"/>
    </row>
    <row r="60" spans="1:21" x14ac:dyDescent="0.3">
      <c r="A60" s="324"/>
      <c r="B60" s="324"/>
      <c r="C60" s="325"/>
      <c r="D60" s="324"/>
      <c r="E60" s="325"/>
      <c r="F60" s="325"/>
      <c r="G60" s="325"/>
      <c r="H60" s="325"/>
      <c r="I60" s="326"/>
      <c r="J60" s="324"/>
      <c r="K60" s="324"/>
      <c r="M60" s="329"/>
      <c r="O60" s="324"/>
      <c r="Q60" s="324"/>
      <c r="S60" s="324"/>
      <c r="T60" s="324"/>
      <c r="U60" s="324"/>
    </row>
    <row r="61" spans="1:21" x14ac:dyDescent="0.3">
      <c r="A61" s="324"/>
      <c r="B61" s="324"/>
      <c r="C61" s="325"/>
      <c r="D61" s="324"/>
      <c r="E61" s="325"/>
      <c r="F61" s="325"/>
      <c r="G61" s="325"/>
      <c r="H61" s="325"/>
      <c r="I61" s="326"/>
      <c r="J61" s="324"/>
      <c r="K61" s="324"/>
      <c r="M61" s="329"/>
      <c r="O61" s="324"/>
      <c r="Q61" s="324"/>
      <c r="S61" s="324"/>
      <c r="T61" s="324"/>
      <c r="U61" s="324"/>
    </row>
    <row r="62" spans="1:21" x14ac:dyDescent="0.3">
      <c r="A62" s="324"/>
      <c r="B62" s="324"/>
      <c r="C62" s="325"/>
      <c r="D62" s="324"/>
      <c r="E62" s="325"/>
      <c r="F62" s="325"/>
      <c r="G62" s="325"/>
      <c r="H62" s="325"/>
      <c r="I62" s="326"/>
      <c r="J62" s="324"/>
      <c r="K62" s="324"/>
      <c r="M62" s="329"/>
      <c r="O62" s="324"/>
      <c r="Q62" s="324"/>
      <c r="S62" s="324"/>
      <c r="T62" s="324"/>
      <c r="U62" s="324"/>
    </row>
    <row r="63" spans="1:21" x14ac:dyDescent="0.3">
      <c r="A63" s="324"/>
      <c r="B63" s="324"/>
      <c r="C63" s="325"/>
      <c r="D63" s="324"/>
      <c r="E63" s="325"/>
      <c r="F63" s="325"/>
      <c r="G63" s="325"/>
      <c r="H63" s="325"/>
      <c r="I63" s="326"/>
      <c r="J63" s="324"/>
      <c r="K63" s="324"/>
      <c r="M63" s="329"/>
      <c r="O63" s="324"/>
      <c r="Q63" s="324"/>
      <c r="S63" s="324"/>
      <c r="T63" s="324"/>
      <c r="U63" s="324"/>
    </row>
    <row r="64" spans="1:21" x14ac:dyDescent="0.3">
      <c r="A64" s="324"/>
      <c r="B64" s="324"/>
      <c r="C64" s="325"/>
      <c r="D64" s="324"/>
      <c r="E64" s="325"/>
      <c r="F64" s="325"/>
      <c r="G64" s="325"/>
      <c r="H64" s="325"/>
      <c r="I64" s="326"/>
      <c r="J64" s="324"/>
      <c r="K64" s="324"/>
      <c r="M64" s="329"/>
      <c r="O64" s="324"/>
      <c r="Q64" s="324"/>
      <c r="S64" s="324"/>
      <c r="T64" s="324"/>
      <c r="U64" s="324"/>
    </row>
    <row r="65" spans="1:21" x14ac:dyDescent="0.3">
      <c r="A65" s="324"/>
      <c r="B65" s="324"/>
      <c r="C65" s="325"/>
      <c r="D65" s="324"/>
      <c r="E65" s="325"/>
      <c r="F65" s="325"/>
      <c r="G65" s="325"/>
      <c r="H65" s="325"/>
      <c r="I65" s="326"/>
      <c r="J65" s="324"/>
      <c r="K65" s="324"/>
      <c r="M65" s="329"/>
      <c r="O65" s="324"/>
      <c r="Q65" s="324"/>
      <c r="S65" s="324"/>
      <c r="T65" s="324"/>
      <c r="U65" s="324"/>
    </row>
    <row r="66" spans="1:21" x14ac:dyDescent="0.3">
      <c r="A66" s="324"/>
      <c r="B66" s="324"/>
      <c r="C66" s="325"/>
      <c r="D66" s="324"/>
      <c r="E66" s="325"/>
      <c r="F66" s="325"/>
      <c r="G66" s="325"/>
      <c r="H66" s="325"/>
      <c r="I66" s="326"/>
      <c r="J66" s="324"/>
      <c r="K66" s="324"/>
      <c r="M66" s="329"/>
      <c r="O66" s="324"/>
      <c r="Q66" s="324"/>
      <c r="S66" s="324"/>
      <c r="T66" s="324"/>
      <c r="U66" s="324"/>
    </row>
    <row r="67" spans="1:21" x14ac:dyDescent="0.3">
      <c r="A67" s="324"/>
      <c r="B67" s="324"/>
      <c r="C67" s="325"/>
      <c r="D67" s="324"/>
      <c r="E67" s="325"/>
      <c r="F67" s="325"/>
      <c r="G67" s="325"/>
      <c r="H67" s="325"/>
      <c r="I67" s="326"/>
      <c r="J67" s="324"/>
      <c r="K67" s="324"/>
      <c r="M67" s="329"/>
      <c r="O67" s="324"/>
      <c r="Q67" s="324"/>
      <c r="S67" s="324"/>
      <c r="T67" s="324"/>
      <c r="U67" s="324"/>
    </row>
    <row r="68" spans="1:21" x14ac:dyDescent="0.3">
      <c r="A68" s="324"/>
      <c r="B68" s="324"/>
      <c r="C68" s="325"/>
      <c r="D68" s="324"/>
      <c r="E68" s="325"/>
      <c r="F68" s="325"/>
      <c r="G68" s="325"/>
      <c r="H68" s="325"/>
      <c r="I68" s="326"/>
      <c r="J68" s="324"/>
      <c r="K68" s="324"/>
      <c r="M68" s="329"/>
      <c r="O68" s="324"/>
      <c r="Q68" s="324"/>
      <c r="S68" s="324"/>
      <c r="T68" s="324"/>
      <c r="U68" s="324"/>
    </row>
    <row r="69" spans="1:21" x14ac:dyDescent="0.3">
      <c r="A69" s="324"/>
      <c r="B69" s="324"/>
      <c r="C69" s="325"/>
      <c r="D69" s="324"/>
      <c r="E69" s="325"/>
      <c r="F69" s="325"/>
      <c r="G69" s="325"/>
      <c r="H69" s="325"/>
      <c r="I69" s="326"/>
      <c r="J69" s="324"/>
      <c r="K69" s="324"/>
      <c r="M69" s="329"/>
      <c r="O69" s="324"/>
      <c r="Q69" s="324"/>
      <c r="S69" s="324"/>
      <c r="T69" s="324"/>
      <c r="U69" s="324"/>
    </row>
    <row r="70" spans="1:21" x14ac:dyDescent="0.3">
      <c r="A70" s="324"/>
      <c r="B70" s="324"/>
      <c r="C70" s="325"/>
      <c r="D70" s="324"/>
      <c r="E70" s="325"/>
      <c r="F70" s="325"/>
      <c r="G70" s="325"/>
      <c r="H70" s="325"/>
      <c r="I70" s="326"/>
      <c r="J70" s="324"/>
      <c r="K70" s="324"/>
      <c r="M70" s="329"/>
      <c r="O70" s="324"/>
      <c r="Q70" s="324"/>
      <c r="S70" s="324"/>
      <c r="T70" s="324"/>
      <c r="U70" s="324"/>
    </row>
    <row r="71" spans="1:21" x14ac:dyDescent="0.3">
      <c r="A71" s="324"/>
      <c r="B71" s="324"/>
      <c r="C71" s="325"/>
      <c r="D71" s="324"/>
      <c r="E71" s="325"/>
      <c r="F71" s="325"/>
      <c r="G71" s="325"/>
      <c r="H71" s="325"/>
      <c r="I71" s="326"/>
      <c r="J71" s="324"/>
      <c r="K71" s="324"/>
      <c r="M71" s="329"/>
      <c r="O71" s="324"/>
      <c r="Q71" s="324"/>
      <c r="S71" s="324"/>
      <c r="T71" s="324"/>
      <c r="U71" s="324"/>
    </row>
    <row r="72" spans="1:21" x14ac:dyDescent="0.3">
      <c r="A72" s="324"/>
      <c r="B72" s="324"/>
      <c r="C72" s="325"/>
      <c r="D72" s="324"/>
      <c r="E72" s="325"/>
      <c r="F72" s="325"/>
      <c r="G72" s="325"/>
      <c r="H72" s="325"/>
      <c r="I72" s="326"/>
      <c r="J72" s="324"/>
      <c r="K72" s="324"/>
      <c r="M72" s="329"/>
      <c r="O72" s="324"/>
      <c r="Q72" s="324"/>
      <c r="S72" s="324"/>
      <c r="T72" s="324"/>
      <c r="U72" s="324"/>
    </row>
    <row r="73" spans="1:21" x14ac:dyDescent="0.3">
      <c r="A73" s="324"/>
      <c r="B73" s="324"/>
      <c r="C73" s="325"/>
      <c r="D73" s="324"/>
      <c r="E73" s="325"/>
      <c r="F73" s="325"/>
      <c r="G73" s="325"/>
      <c r="H73" s="325"/>
      <c r="I73" s="326"/>
      <c r="J73" s="324"/>
      <c r="K73" s="324"/>
      <c r="M73" s="329"/>
      <c r="O73" s="324"/>
      <c r="Q73" s="324"/>
      <c r="S73" s="324"/>
      <c r="T73" s="324"/>
      <c r="U73" s="324"/>
    </row>
    <row r="74" spans="1:21" x14ac:dyDescent="0.3">
      <c r="A74" s="324"/>
      <c r="B74" s="324"/>
      <c r="C74" s="325"/>
      <c r="D74" s="324"/>
      <c r="E74" s="325"/>
      <c r="F74" s="325"/>
      <c r="G74" s="325"/>
      <c r="H74" s="325"/>
      <c r="I74" s="326"/>
      <c r="J74" s="324"/>
      <c r="K74" s="324"/>
      <c r="M74" s="329"/>
      <c r="O74" s="324"/>
      <c r="Q74" s="324"/>
      <c r="S74" s="324"/>
      <c r="T74" s="324"/>
      <c r="U74" s="324"/>
    </row>
    <row r="75" spans="1:21" x14ac:dyDescent="0.3">
      <c r="A75" s="324"/>
      <c r="B75" s="324"/>
      <c r="C75" s="325"/>
      <c r="D75" s="324"/>
      <c r="E75" s="325"/>
      <c r="F75" s="325"/>
      <c r="G75" s="325"/>
      <c r="H75" s="325"/>
      <c r="I75" s="326"/>
      <c r="J75" s="324"/>
      <c r="K75" s="324"/>
      <c r="M75" s="329"/>
      <c r="O75" s="324"/>
      <c r="Q75" s="324"/>
      <c r="S75" s="324"/>
      <c r="T75" s="324"/>
      <c r="U75" s="324"/>
    </row>
    <row r="76" spans="1:21" x14ac:dyDescent="0.3">
      <c r="A76" s="324"/>
      <c r="B76" s="324"/>
      <c r="C76" s="325"/>
      <c r="D76" s="324"/>
      <c r="E76" s="325"/>
      <c r="F76" s="325"/>
      <c r="G76" s="325"/>
      <c r="H76" s="325"/>
      <c r="I76" s="326"/>
      <c r="J76" s="324"/>
      <c r="K76" s="324"/>
      <c r="M76" s="329"/>
      <c r="O76" s="324"/>
      <c r="Q76" s="324"/>
      <c r="S76" s="324"/>
      <c r="T76" s="324"/>
      <c r="U76" s="324"/>
    </row>
    <row r="77" spans="1:21" x14ac:dyDescent="0.3">
      <c r="A77" s="324"/>
      <c r="B77" s="324"/>
      <c r="C77" s="325"/>
      <c r="D77" s="324"/>
      <c r="E77" s="325"/>
      <c r="F77" s="325"/>
      <c r="G77" s="325"/>
      <c r="H77" s="325"/>
      <c r="I77" s="326"/>
      <c r="J77" s="324"/>
      <c r="K77" s="324"/>
      <c r="M77" s="329"/>
      <c r="O77" s="324"/>
      <c r="Q77" s="324"/>
      <c r="S77" s="324"/>
      <c r="T77" s="324"/>
      <c r="U77" s="324"/>
    </row>
    <row r="78" spans="1:21" x14ac:dyDescent="0.3">
      <c r="A78" s="324"/>
      <c r="B78" s="324"/>
      <c r="C78" s="325"/>
      <c r="D78" s="324"/>
      <c r="E78" s="325"/>
      <c r="F78" s="325"/>
      <c r="G78" s="325"/>
      <c r="H78" s="325"/>
      <c r="I78" s="326"/>
      <c r="J78" s="324"/>
      <c r="K78" s="324"/>
      <c r="M78" s="329"/>
      <c r="O78" s="324"/>
      <c r="Q78" s="324"/>
      <c r="S78" s="324"/>
      <c r="T78" s="324"/>
      <c r="U78" s="324"/>
    </row>
    <row r="79" spans="1:21" x14ac:dyDescent="0.3">
      <c r="A79" s="324"/>
      <c r="B79" s="324"/>
      <c r="C79" s="325"/>
      <c r="D79" s="324"/>
      <c r="E79" s="325"/>
      <c r="F79" s="325"/>
      <c r="G79" s="325"/>
      <c r="H79" s="325"/>
      <c r="I79" s="326"/>
      <c r="J79" s="324"/>
      <c r="K79" s="324"/>
      <c r="M79" s="329"/>
      <c r="O79" s="324"/>
      <c r="Q79" s="324"/>
      <c r="S79" s="324"/>
      <c r="T79" s="324"/>
      <c r="U79" s="324"/>
    </row>
    <row r="80" spans="1:21" x14ac:dyDescent="0.3">
      <c r="A80" s="324"/>
      <c r="B80" s="324"/>
      <c r="C80" s="325"/>
      <c r="D80" s="324"/>
      <c r="E80" s="325"/>
      <c r="F80" s="325"/>
      <c r="G80" s="325"/>
      <c r="H80" s="325"/>
      <c r="I80" s="326"/>
      <c r="J80" s="324"/>
      <c r="K80" s="324"/>
      <c r="M80" s="329"/>
      <c r="O80" s="324"/>
      <c r="Q80" s="324"/>
      <c r="S80" s="324"/>
      <c r="T80" s="324"/>
      <c r="U80" s="324"/>
    </row>
    <row r="81" spans="1:21" x14ac:dyDescent="0.3">
      <c r="A81" s="324"/>
      <c r="B81" s="324"/>
      <c r="C81" s="325"/>
      <c r="D81" s="324"/>
      <c r="E81" s="325"/>
      <c r="F81" s="325"/>
      <c r="G81" s="325"/>
      <c r="H81" s="325"/>
      <c r="I81" s="326"/>
      <c r="J81" s="324"/>
      <c r="K81" s="324"/>
      <c r="M81" s="329"/>
      <c r="O81" s="324"/>
      <c r="Q81" s="324"/>
      <c r="S81" s="324"/>
      <c r="T81" s="324"/>
      <c r="U81" s="324"/>
    </row>
    <row r="82" spans="1:21" x14ac:dyDescent="0.3">
      <c r="A82" s="324"/>
      <c r="B82" s="324"/>
      <c r="C82" s="325"/>
      <c r="D82" s="324"/>
      <c r="E82" s="325"/>
      <c r="F82" s="325"/>
      <c r="G82" s="325"/>
      <c r="H82" s="325"/>
      <c r="I82" s="326"/>
      <c r="J82" s="324"/>
      <c r="K82" s="324"/>
      <c r="M82" s="329"/>
      <c r="O82" s="324"/>
      <c r="Q82" s="324"/>
      <c r="S82" s="324"/>
      <c r="T82" s="324"/>
      <c r="U82" s="324"/>
    </row>
    <row r="83" spans="1:21" x14ac:dyDescent="0.3">
      <c r="A83" s="324"/>
      <c r="B83" s="324"/>
      <c r="C83" s="325"/>
      <c r="D83" s="324"/>
      <c r="E83" s="325"/>
      <c r="F83" s="325"/>
      <c r="G83" s="325"/>
      <c r="H83" s="325"/>
      <c r="I83" s="326"/>
      <c r="J83" s="324"/>
      <c r="K83" s="324"/>
      <c r="M83" s="329"/>
      <c r="O83" s="324"/>
      <c r="Q83" s="324"/>
      <c r="S83" s="324"/>
      <c r="T83" s="324"/>
      <c r="U83" s="324"/>
    </row>
    <row r="84" spans="1:21" x14ac:dyDescent="0.3">
      <c r="A84" s="324"/>
      <c r="B84" s="324"/>
      <c r="C84" s="325"/>
      <c r="D84" s="324"/>
      <c r="E84" s="325"/>
      <c r="F84" s="325"/>
      <c r="G84" s="325"/>
      <c r="H84" s="325"/>
      <c r="I84" s="326"/>
      <c r="J84" s="324"/>
      <c r="K84" s="324"/>
      <c r="M84" s="329"/>
      <c r="O84" s="324"/>
      <c r="Q84" s="324"/>
      <c r="S84" s="324"/>
      <c r="T84" s="324"/>
      <c r="U84" s="324"/>
    </row>
    <row r="85" spans="1:21" x14ac:dyDescent="0.3">
      <c r="A85" s="324"/>
      <c r="B85" s="324"/>
      <c r="C85" s="325"/>
      <c r="D85" s="324"/>
      <c r="E85" s="325"/>
      <c r="F85" s="325"/>
      <c r="G85" s="325"/>
      <c r="H85" s="325"/>
      <c r="I85" s="326"/>
      <c r="J85" s="324"/>
      <c r="K85" s="324"/>
      <c r="M85" s="329"/>
      <c r="O85" s="324"/>
      <c r="Q85" s="324"/>
      <c r="S85" s="324"/>
      <c r="T85" s="324"/>
      <c r="U85" s="324"/>
    </row>
    <row r="86" spans="1:21" x14ac:dyDescent="0.3">
      <c r="A86" s="324"/>
      <c r="B86" s="324"/>
      <c r="C86" s="325"/>
      <c r="D86" s="324"/>
      <c r="E86" s="325"/>
      <c r="F86" s="325"/>
      <c r="G86" s="325"/>
      <c r="H86" s="325"/>
      <c r="I86" s="326"/>
      <c r="J86" s="324"/>
      <c r="K86" s="324"/>
      <c r="M86" s="329"/>
      <c r="O86" s="324"/>
      <c r="Q86" s="324"/>
      <c r="S86" s="324"/>
      <c r="T86" s="324"/>
      <c r="U86" s="324"/>
    </row>
    <row r="87" spans="1:21" x14ac:dyDescent="0.3">
      <c r="A87" s="324"/>
      <c r="B87" s="324"/>
      <c r="C87" s="325"/>
      <c r="D87" s="324"/>
      <c r="E87" s="325"/>
      <c r="F87" s="325"/>
      <c r="G87" s="325"/>
      <c r="H87" s="325"/>
      <c r="I87" s="326"/>
      <c r="J87" s="324"/>
      <c r="K87" s="324"/>
      <c r="M87" s="329"/>
      <c r="O87" s="324"/>
      <c r="Q87" s="324"/>
      <c r="S87" s="324"/>
      <c r="T87" s="324"/>
      <c r="U87" s="324"/>
    </row>
    <row r="88" spans="1:21" x14ac:dyDescent="0.3">
      <c r="A88" s="324"/>
      <c r="B88" s="324"/>
      <c r="C88" s="325"/>
      <c r="D88" s="324"/>
      <c r="E88" s="325"/>
      <c r="F88" s="325"/>
      <c r="G88" s="325"/>
      <c r="H88" s="325"/>
      <c r="I88" s="326"/>
      <c r="J88" s="324"/>
      <c r="K88" s="324"/>
      <c r="M88" s="329"/>
      <c r="O88" s="324"/>
      <c r="Q88" s="324"/>
      <c r="S88" s="324"/>
      <c r="T88" s="324"/>
      <c r="U88" s="324"/>
    </row>
    <row r="89" spans="1:21" x14ac:dyDescent="0.3">
      <c r="A89" s="324"/>
      <c r="B89" s="324"/>
      <c r="C89" s="325"/>
      <c r="D89" s="324"/>
      <c r="E89" s="325"/>
      <c r="F89" s="325"/>
      <c r="G89" s="325"/>
      <c r="H89" s="325"/>
      <c r="I89" s="326"/>
      <c r="J89" s="324"/>
      <c r="K89" s="324"/>
      <c r="M89" s="329"/>
      <c r="O89" s="324"/>
      <c r="Q89" s="324"/>
      <c r="S89" s="324"/>
      <c r="T89" s="324"/>
      <c r="U89" s="324"/>
    </row>
    <row r="90" spans="1:21" x14ac:dyDescent="0.3">
      <c r="A90" s="324"/>
      <c r="B90" s="324"/>
      <c r="C90" s="325"/>
      <c r="D90" s="324"/>
      <c r="E90" s="325"/>
      <c r="F90" s="325"/>
      <c r="G90" s="325"/>
      <c r="H90" s="325"/>
      <c r="I90" s="326"/>
      <c r="J90" s="324"/>
      <c r="K90" s="324"/>
      <c r="M90" s="329"/>
      <c r="O90" s="324"/>
      <c r="Q90" s="324"/>
      <c r="S90" s="324"/>
      <c r="T90" s="324"/>
      <c r="U90" s="324"/>
    </row>
    <row r="91" spans="1:21" x14ac:dyDescent="0.3">
      <c r="A91" s="324"/>
      <c r="B91" s="324"/>
      <c r="C91" s="325"/>
      <c r="D91" s="324"/>
      <c r="E91" s="325"/>
      <c r="F91" s="325"/>
      <c r="G91" s="325"/>
      <c r="H91" s="325"/>
      <c r="I91" s="326"/>
      <c r="J91" s="324"/>
      <c r="K91" s="324"/>
      <c r="M91" s="329"/>
      <c r="O91" s="324"/>
      <c r="Q91" s="324"/>
      <c r="S91" s="324"/>
      <c r="T91" s="324"/>
      <c r="U91" s="324"/>
    </row>
    <row r="92" spans="1:21" x14ac:dyDescent="0.3">
      <c r="A92" s="324"/>
      <c r="B92" s="324"/>
      <c r="C92" s="325"/>
      <c r="D92" s="324"/>
      <c r="E92" s="325"/>
      <c r="F92" s="325"/>
      <c r="G92" s="325"/>
      <c r="H92" s="325"/>
      <c r="I92" s="326"/>
      <c r="J92" s="324"/>
      <c r="K92" s="324"/>
      <c r="M92" s="329"/>
      <c r="O92" s="324"/>
      <c r="Q92" s="324"/>
      <c r="S92" s="324"/>
      <c r="T92" s="324"/>
      <c r="U92" s="324"/>
    </row>
    <row r="93" spans="1:21" x14ac:dyDescent="0.3">
      <c r="A93" s="324"/>
      <c r="B93" s="324"/>
      <c r="C93" s="325"/>
      <c r="D93" s="324"/>
      <c r="E93" s="325"/>
      <c r="F93" s="325"/>
      <c r="G93" s="325"/>
      <c r="H93" s="325"/>
      <c r="I93" s="326"/>
      <c r="J93" s="324"/>
      <c r="K93" s="324"/>
      <c r="M93" s="329"/>
      <c r="O93" s="324"/>
      <c r="Q93" s="324"/>
      <c r="S93" s="324"/>
      <c r="T93" s="324"/>
      <c r="U93" s="324"/>
    </row>
    <row r="94" spans="1:21" x14ac:dyDescent="0.3">
      <c r="A94" s="324"/>
      <c r="B94" s="324"/>
      <c r="C94" s="325"/>
      <c r="D94" s="324"/>
      <c r="E94" s="325"/>
      <c r="F94" s="325"/>
      <c r="G94" s="325"/>
      <c r="H94" s="325"/>
      <c r="I94" s="326"/>
      <c r="J94" s="324"/>
      <c r="K94" s="324"/>
      <c r="M94" s="329"/>
      <c r="O94" s="324"/>
      <c r="Q94" s="324"/>
      <c r="S94" s="324"/>
      <c r="T94" s="324"/>
      <c r="U94" s="324"/>
    </row>
    <row r="95" spans="1:21" x14ac:dyDescent="0.3">
      <c r="A95" s="324"/>
      <c r="B95" s="324"/>
      <c r="C95" s="325"/>
      <c r="D95" s="324"/>
      <c r="E95" s="325"/>
      <c r="F95" s="325"/>
      <c r="G95" s="325"/>
      <c r="H95" s="325"/>
      <c r="I95" s="326"/>
      <c r="J95" s="324"/>
      <c r="K95" s="324"/>
      <c r="M95" s="329"/>
      <c r="O95" s="324"/>
      <c r="Q95" s="324"/>
      <c r="S95" s="324"/>
      <c r="T95" s="324"/>
      <c r="U95" s="324"/>
    </row>
    <row r="96" spans="1:21" x14ac:dyDescent="0.3">
      <c r="A96" s="324"/>
      <c r="B96" s="324"/>
      <c r="C96" s="325"/>
      <c r="D96" s="324"/>
      <c r="E96" s="325"/>
      <c r="F96" s="325"/>
      <c r="G96" s="325"/>
      <c r="H96" s="325"/>
      <c r="I96" s="326"/>
      <c r="J96" s="324"/>
      <c r="K96" s="324"/>
      <c r="M96" s="329"/>
      <c r="O96" s="324"/>
      <c r="Q96" s="324"/>
      <c r="S96" s="324"/>
      <c r="T96" s="324"/>
      <c r="U96" s="324"/>
    </row>
    <row r="97" spans="1:21" x14ac:dyDescent="0.3">
      <c r="A97" s="324"/>
      <c r="B97" s="324"/>
      <c r="C97" s="325"/>
      <c r="D97" s="324"/>
      <c r="E97" s="325"/>
      <c r="F97" s="325"/>
      <c r="G97" s="325"/>
      <c r="H97" s="325"/>
      <c r="I97" s="326"/>
      <c r="J97" s="324"/>
      <c r="K97" s="324"/>
      <c r="M97" s="329"/>
      <c r="O97" s="324"/>
      <c r="Q97" s="324"/>
      <c r="S97" s="324"/>
      <c r="T97" s="324"/>
      <c r="U97" s="324"/>
    </row>
    <row r="98" spans="1:21" x14ac:dyDescent="0.3">
      <c r="A98" s="324"/>
      <c r="B98" s="324"/>
      <c r="C98" s="325"/>
      <c r="D98" s="324"/>
      <c r="E98" s="325"/>
      <c r="F98" s="325"/>
      <c r="G98" s="325"/>
      <c r="H98" s="325"/>
      <c r="I98" s="326"/>
      <c r="J98" s="324"/>
      <c r="K98" s="324"/>
      <c r="M98" s="329"/>
      <c r="O98" s="324"/>
      <c r="Q98" s="324"/>
      <c r="S98" s="324"/>
      <c r="T98" s="324"/>
      <c r="U98" s="324"/>
    </row>
    <row r="99" spans="1:21" x14ac:dyDescent="0.3">
      <c r="A99" s="324"/>
      <c r="B99" s="324"/>
      <c r="C99" s="325"/>
      <c r="D99" s="324"/>
      <c r="E99" s="325"/>
      <c r="F99" s="325"/>
      <c r="G99" s="325"/>
      <c r="H99" s="325"/>
      <c r="I99" s="326"/>
      <c r="J99" s="324"/>
      <c r="K99" s="324"/>
      <c r="M99" s="329"/>
      <c r="O99" s="324"/>
      <c r="Q99" s="324"/>
      <c r="S99" s="324"/>
      <c r="T99" s="324"/>
      <c r="U99" s="324"/>
    </row>
    <row r="100" spans="1:21" x14ac:dyDescent="0.3">
      <c r="A100" s="324"/>
      <c r="B100" s="324"/>
      <c r="C100" s="325"/>
      <c r="D100" s="324"/>
      <c r="E100" s="325"/>
      <c r="F100" s="325"/>
      <c r="G100" s="325"/>
      <c r="H100" s="325"/>
      <c r="I100" s="326"/>
      <c r="J100" s="324"/>
      <c r="K100" s="324"/>
      <c r="M100" s="329"/>
      <c r="O100" s="324"/>
      <c r="Q100" s="324"/>
      <c r="S100" s="324"/>
      <c r="T100" s="324"/>
      <c r="U100" s="324"/>
    </row>
    <row r="101" spans="1:21" x14ac:dyDescent="0.3">
      <c r="A101" s="324"/>
      <c r="B101" s="324"/>
      <c r="C101" s="325"/>
      <c r="D101" s="324"/>
      <c r="E101" s="325"/>
      <c r="F101" s="325"/>
      <c r="G101" s="325"/>
      <c r="H101" s="325"/>
      <c r="I101" s="326"/>
      <c r="J101" s="324"/>
      <c r="K101" s="324"/>
      <c r="M101" s="329"/>
      <c r="O101" s="324"/>
      <c r="Q101" s="324"/>
      <c r="S101" s="324"/>
      <c r="T101" s="324"/>
      <c r="U101" s="324"/>
    </row>
    <row r="102" spans="1:21" x14ac:dyDescent="0.3">
      <c r="A102" s="324"/>
      <c r="B102" s="324"/>
      <c r="C102" s="325"/>
      <c r="D102" s="324"/>
      <c r="E102" s="325"/>
      <c r="F102" s="325"/>
      <c r="G102" s="325"/>
      <c r="H102" s="325"/>
      <c r="I102" s="326"/>
      <c r="J102" s="324"/>
      <c r="K102" s="324"/>
      <c r="M102" s="329"/>
      <c r="O102" s="324"/>
      <c r="Q102" s="324"/>
      <c r="S102" s="324"/>
      <c r="T102" s="324"/>
      <c r="U102" s="324"/>
    </row>
    <row r="103" spans="1:21" x14ac:dyDescent="0.3">
      <c r="A103" s="324"/>
      <c r="B103" s="324"/>
      <c r="C103" s="325"/>
      <c r="D103" s="324"/>
      <c r="E103" s="325"/>
      <c r="F103" s="325"/>
      <c r="G103" s="325"/>
      <c r="H103" s="325"/>
      <c r="I103" s="326"/>
      <c r="J103" s="324"/>
      <c r="K103" s="324"/>
      <c r="M103" s="329"/>
      <c r="O103" s="324"/>
      <c r="Q103" s="324"/>
      <c r="S103" s="324"/>
      <c r="T103" s="324"/>
      <c r="U103" s="324"/>
    </row>
    <row r="104" spans="1:21" x14ac:dyDescent="0.3">
      <c r="A104" s="324"/>
      <c r="B104" s="324"/>
      <c r="C104" s="325"/>
      <c r="D104" s="324"/>
      <c r="E104" s="325"/>
      <c r="F104" s="325"/>
      <c r="G104" s="325"/>
      <c r="H104" s="325"/>
      <c r="I104" s="326"/>
      <c r="J104" s="324"/>
      <c r="K104" s="324"/>
      <c r="M104" s="329"/>
      <c r="O104" s="324"/>
      <c r="Q104" s="324"/>
      <c r="S104" s="324"/>
      <c r="T104" s="324"/>
      <c r="U104" s="324"/>
    </row>
    <row r="105" spans="1:21" x14ac:dyDescent="0.3">
      <c r="A105" s="324"/>
      <c r="B105" s="324"/>
      <c r="C105" s="325"/>
      <c r="D105" s="324"/>
      <c r="E105" s="325"/>
      <c r="F105" s="325"/>
      <c r="G105" s="325"/>
      <c r="H105" s="325"/>
      <c r="I105" s="326"/>
      <c r="J105" s="324"/>
      <c r="K105" s="324"/>
      <c r="M105" s="329"/>
      <c r="O105" s="324"/>
      <c r="Q105" s="324"/>
      <c r="S105" s="324"/>
      <c r="T105" s="324"/>
      <c r="U105" s="324"/>
    </row>
    <row r="106" spans="1:21" x14ac:dyDescent="0.3">
      <c r="A106" s="324"/>
      <c r="B106" s="324"/>
      <c r="C106" s="325"/>
      <c r="D106" s="324"/>
      <c r="E106" s="325"/>
      <c r="F106" s="325"/>
      <c r="G106" s="325"/>
      <c r="H106" s="325"/>
      <c r="I106" s="326"/>
      <c r="J106" s="324"/>
      <c r="K106" s="324"/>
      <c r="M106" s="329"/>
      <c r="O106" s="324"/>
      <c r="Q106" s="324"/>
      <c r="S106" s="324"/>
      <c r="T106" s="324"/>
      <c r="U106" s="324"/>
    </row>
    <row r="107" spans="1:21" x14ac:dyDescent="0.3">
      <c r="A107" s="324"/>
      <c r="B107" s="324"/>
      <c r="C107" s="325"/>
      <c r="D107" s="324"/>
      <c r="E107" s="325"/>
      <c r="F107" s="325"/>
      <c r="G107" s="325"/>
      <c r="H107" s="325"/>
      <c r="I107" s="326"/>
      <c r="J107" s="324"/>
      <c r="K107" s="324"/>
      <c r="M107" s="329"/>
      <c r="O107" s="324"/>
      <c r="Q107" s="324"/>
      <c r="S107" s="324"/>
      <c r="T107" s="324"/>
      <c r="U107" s="324"/>
    </row>
    <row r="108" spans="1:21" x14ac:dyDescent="0.3">
      <c r="A108" s="324"/>
      <c r="B108" s="324"/>
      <c r="C108" s="325"/>
      <c r="D108" s="324"/>
      <c r="E108" s="325"/>
      <c r="F108" s="325"/>
      <c r="G108" s="325"/>
      <c r="H108" s="325"/>
      <c r="I108" s="326"/>
      <c r="J108" s="324"/>
      <c r="K108" s="324"/>
      <c r="M108" s="329"/>
      <c r="O108" s="324"/>
      <c r="Q108" s="324"/>
      <c r="S108" s="324"/>
      <c r="T108" s="324"/>
      <c r="U108" s="324"/>
    </row>
    <row r="109" spans="1:21" x14ac:dyDescent="0.3">
      <c r="A109" s="324"/>
      <c r="B109" s="324"/>
      <c r="C109" s="325"/>
      <c r="D109" s="324"/>
      <c r="E109" s="325"/>
      <c r="F109" s="325"/>
      <c r="G109" s="325"/>
      <c r="H109" s="325"/>
      <c r="I109" s="326"/>
      <c r="J109" s="324"/>
      <c r="K109" s="324"/>
      <c r="M109" s="329"/>
      <c r="O109" s="324"/>
      <c r="Q109" s="324"/>
      <c r="S109" s="324"/>
      <c r="T109" s="324"/>
      <c r="U109" s="324"/>
    </row>
    <row r="110" spans="1:21" x14ac:dyDescent="0.3">
      <c r="A110" s="324"/>
      <c r="B110" s="324"/>
      <c r="C110" s="325"/>
      <c r="D110" s="324"/>
      <c r="E110" s="325"/>
      <c r="F110" s="325"/>
      <c r="G110" s="325"/>
      <c r="H110" s="325"/>
      <c r="I110" s="326"/>
      <c r="J110" s="324"/>
      <c r="K110" s="324"/>
      <c r="M110" s="329"/>
      <c r="O110" s="324"/>
      <c r="Q110" s="324"/>
      <c r="S110" s="324"/>
      <c r="T110" s="324"/>
      <c r="U110" s="324"/>
    </row>
    <row r="111" spans="1:21" x14ac:dyDescent="0.3">
      <c r="A111" s="324"/>
      <c r="B111" s="324"/>
      <c r="C111" s="325"/>
      <c r="D111" s="324"/>
      <c r="E111" s="325"/>
      <c r="F111" s="325"/>
      <c r="G111" s="325"/>
      <c r="H111" s="325"/>
      <c r="I111" s="326"/>
      <c r="J111" s="324"/>
      <c r="K111" s="324"/>
      <c r="M111" s="329"/>
      <c r="O111" s="324"/>
      <c r="Q111" s="324"/>
      <c r="S111" s="324"/>
      <c r="T111" s="324"/>
      <c r="U111" s="324"/>
    </row>
    <row r="112" spans="1:21" x14ac:dyDescent="0.3">
      <c r="A112" s="324"/>
      <c r="B112" s="324"/>
      <c r="C112" s="325"/>
      <c r="D112" s="324"/>
      <c r="E112" s="325"/>
      <c r="F112" s="325"/>
      <c r="G112" s="325"/>
      <c r="H112" s="325"/>
      <c r="I112" s="326"/>
      <c r="J112" s="324"/>
      <c r="K112" s="324"/>
      <c r="M112" s="329"/>
      <c r="O112" s="324"/>
      <c r="Q112" s="324"/>
      <c r="S112" s="324"/>
      <c r="T112" s="324"/>
      <c r="U112" s="324"/>
    </row>
    <row r="113" spans="1:21" x14ac:dyDescent="0.3">
      <c r="A113" s="324"/>
      <c r="B113" s="324"/>
      <c r="C113" s="325"/>
      <c r="D113" s="324"/>
      <c r="E113" s="325"/>
      <c r="F113" s="325"/>
      <c r="G113" s="325"/>
      <c r="H113" s="325"/>
      <c r="I113" s="326"/>
      <c r="J113" s="324"/>
      <c r="K113" s="324"/>
      <c r="M113" s="329"/>
      <c r="O113" s="324"/>
      <c r="Q113" s="324"/>
      <c r="S113" s="324"/>
      <c r="T113" s="324"/>
      <c r="U113" s="324"/>
    </row>
    <row r="114" spans="1:21" x14ac:dyDescent="0.3">
      <c r="A114" s="324"/>
      <c r="B114" s="324"/>
      <c r="C114" s="325"/>
      <c r="D114" s="324"/>
      <c r="E114" s="325"/>
      <c r="F114" s="325"/>
      <c r="G114" s="325"/>
      <c r="H114" s="325"/>
      <c r="I114" s="326"/>
      <c r="J114" s="324"/>
      <c r="K114" s="324"/>
      <c r="M114" s="329"/>
      <c r="O114" s="324"/>
      <c r="Q114" s="324"/>
      <c r="S114" s="324"/>
      <c r="T114" s="324"/>
      <c r="U114" s="324"/>
    </row>
    <row r="115" spans="1:21" x14ac:dyDescent="0.3">
      <c r="A115" s="324"/>
      <c r="B115" s="324"/>
      <c r="C115" s="325"/>
      <c r="D115" s="324"/>
      <c r="E115" s="325"/>
      <c r="F115" s="325"/>
      <c r="G115" s="325"/>
      <c r="H115" s="325"/>
      <c r="I115" s="326"/>
      <c r="J115" s="324"/>
      <c r="K115" s="324"/>
      <c r="M115" s="329"/>
      <c r="O115" s="324"/>
      <c r="Q115" s="324"/>
      <c r="S115" s="324"/>
      <c r="T115" s="324"/>
      <c r="U115" s="324"/>
    </row>
    <row r="116" spans="1:21" x14ac:dyDescent="0.3">
      <c r="A116" s="324"/>
      <c r="B116" s="324"/>
      <c r="C116" s="325"/>
      <c r="D116" s="324"/>
      <c r="E116" s="325"/>
      <c r="F116" s="325"/>
      <c r="G116" s="325"/>
      <c r="H116" s="325"/>
      <c r="I116" s="326"/>
      <c r="J116" s="324"/>
      <c r="K116" s="324"/>
      <c r="M116" s="329"/>
      <c r="O116" s="324"/>
      <c r="Q116" s="324"/>
      <c r="S116" s="324"/>
      <c r="T116" s="324"/>
      <c r="U116" s="324"/>
    </row>
    <row r="117" spans="1:21" x14ac:dyDescent="0.3">
      <c r="A117" s="324"/>
      <c r="B117" s="324"/>
      <c r="C117" s="325"/>
      <c r="D117" s="324"/>
      <c r="E117" s="325"/>
      <c r="F117" s="325"/>
      <c r="G117" s="325"/>
      <c r="H117" s="325"/>
      <c r="I117" s="326"/>
      <c r="J117" s="324"/>
      <c r="K117" s="324"/>
      <c r="M117" s="329"/>
      <c r="O117" s="324"/>
      <c r="Q117" s="324"/>
      <c r="S117" s="324"/>
      <c r="T117" s="324"/>
      <c r="U117" s="324"/>
    </row>
    <row r="118" spans="1:21" x14ac:dyDescent="0.3">
      <c r="A118" s="324"/>
      <c r="B118" s="324"/>
      <c r="C118" s="325"/>
      <c r="D118" s="324"/>
      <c r="E118" s="325"/>
      <c r="F118" s="325"/>
      <c r="G118" s="325"/>
      <c r="H118" s="325"/>
      <c r="I118" s="326"/>
      <c r="J118" s="324"/>
      <c r="K118" s="324"/>
      <c r="M118" s="329"/>
      <c r="O118" s="324"/>
      <c r="Q118" s="324"/>
      <c r="S118" s="324"/>
      <c r="T118" s="324"/>
      <c r="U118" s="324"/>
    </row>
    <row r="119" spans="1:21" x14ac:dyDescent="0.3">
      <c r="A119" s="324"/>
      <c r="B119" s="324"/>
      <c r="C119" s="325"/>
      <c r="D119" s="324"/>
      <c r="E119" s="325"/>
      <c r="F119" s="325"/>
      <c r="G119" s="325"/>
      <c r="H119" s="325"/>
      <c r="I119" s="326"/>
      <c r="J119" s="324"/>
      <c r="K119" s="324"/>
      <c r="M119" s="329"/>
      <c r="O119" s="324"/>
      <c r="Q119" s="324"/>
      <c r="S119" s="324"/>
      <c r="T119" s="324"/>
      <c r="U119" s="324"/>
    </row>
    <row r="120" spans="1:21" x14ac:dyDescent="0.3">
      <c r="A120" s="324"/>
      <c r="B120" s="324"/>
      <c r="C120" s="325"/>
      <c r="D120" s="324"/>
      <c r="E120" s="325"/>
      <c r="F120" s="325"/>
      <c r="G120" s="325"/>
      <c r="H120" s="325"/>
      <c r="I120" s="326"/>
      <c r="J120" s="324"/>
      <c r="K120" s="324"/>
      <c r="M120" s="329"/>
      <c r="O120" s="324"/>
      <c r="Q120" s="324"/>
      <c r="S120" s="324"/>
      <c r="T120" s="324"/>
      <c r="U120" s="324"/>
    </row>
    <row r="121" spans="1:21" x14ac:dyDescent="0.3">
      <c r="A121" s="324"/>
      <c r="B121" s="324"/>
      <c r="C121" s="325"/>
      <c r="D121" s="324"/>
      <c r="E121" s="325"/>
      <c r="F121" s="325"/>
      <c r="G121" s="325"/>
      <c r="H121" s="325"/>
      <c r="I121" s="326"/>
      <c r="J121" s="324"/>
      <c r="K121" s="324"/>
      <c r="M121" s="329"/>
      <c r="O121" s="324"/>
      <c r="Q121" s="324"/>
      <c r="S121" s="324"/>
      <c r="T121" s="324"/>
      <c r="U121" s="324"/>
    </row>
    <row r="122" spans="1:21" x14ac:dyDescent="0.3">
      <c r="A122" s="324"/>
      <c r="B122" s="324"/>
      <c r="C122" s="325"/>
      <c r="D122" s="324"/>
      <c r="E122" s="325"/>
      <c r="F122" s="325"/>
      <c r="G122" s="325"/>
      <c r="H122" s="325"/>
      <c r="I122" s="326"/>
      <c r="J122" s="324"/>
      <c r="K122" s="324"/>
      <c r="M122" s="329"/>
      <c r="O122" s="324"/>
      <c r="Q122" s="324"/>
      <c r="S122" s="324"/>
      <c r="T122" s="324"/>
      <c r="U122" s="324"/>
    </row>
    <row r="123" spans="1:21" x14ac:dyDescent="0.3">
      <c r="A123" s="324"/>
      <c r="B123" s="324"/>
      <c r="C123" s="325"/>
      <c r="D123" s="324"/>
      <c r="E123" s="325"/>
      <c r="F123" s="325"/>
      <c r="G123" s="325"/>
      <c r="H123" s="325"/>
      <c r="I123" s="326"/>
      <c r="J123" s="324"/>
      <c r="K123" s="324"/>
      <c r="M123" s="329"/>
      <c r="O123" s="324"/>
      <c r="Q123" s="324"/>
      <c r="S123" s="324"/>
      <c r="T123" s="324"/>
      <c r="U123" s="324"/>
    </row>
    <row r="124" spans="1:21" x14ac:dyDescent="0.3">
      <c r="A124" s="324"/>
      <c r="B124" s="324"/>
      <c r="C124" s="325"/>
      <c r="D124" s="324"/>
      <c r="E124" s="325"/>
      <c r="F124" s="325"/>
      <c r="G124" s="325"/>
      <c r="H124" s="325"/>
      <c r="I124" s="326"/>
      <c r="J124" s="324"/>
      <c r="K124" s="324"/>
      <c r="M124" s="329"/>
      <c r="O124" s="324"/>
      <c r="Q124" s="324"/>
      <c r="S124" s="324"/>
      <c r="T124" s="324"/>
      <c r="U124" s="324"/>
    </row>
    <row r="125" spans="1:21" x14ac:dyDescent="0.3">
      <c r="A125" s="324"/>
      <c r="B125" s="324"/>
      <c r="C125" s="325"/>
      <c r="D125" s="324"/>
      <c r="E125" s="325"/>
      <c r="F125" s="325"/>
      <c r="G125" s="325"/>
      <c r="H125" s="325"/>
      <c r="I125" s="326"/>
      <c r="J125" s="324"/>
      <c r="K125" s="324"/>
      <c r="M125" s="329"/>
      <c r="O125" s="324"/>
      <c r="Q125" s="324"/>
      <c r="S125" s="324"/>
      <c r="T125" s="324"/>
      <c r="U125" s="324"/>
    </row>
    <row r="126" spans="1:21" x14ac:dyDescent="0.3">
      <c r="A126" s="324"/>
      <c r="B126" s="324"/>
      <c r="C126" s="325"/>
      <c r="D126" s="324"/>
      <c r="E126" s="325"/>
      <c r="F126" s="325"/>
      <c r="G126" s="325"/>
      <c r="H126" s="325"/>
      <c r="I126" s="326"/>
      <c r="J126" s="324"/>
      <c r="K126" s="324"/>
      <c r="M126" s="329"/>
      <c r="O126" s="324"/>
      <c r="Q126" s="324"/>
      <c r="S126" s="324"/>
      <c r="T126" s="324"/>
      <c r="U126" s="324"/>
    </row>
    <row r="127" spans="1:21" x14ac:dyDescent="0.3">
      <c r="A127" s="324"/>
      <c r="B127" s="324"/>
      <c r="C127" s="325"/>
      <c r="D127" s="324"/>
      <c r="E127" s="325"/>
      <c r="F127" s="325"/>
      <c r="G127" s="325"/>
      <c r="H127" s="325"/>
      <c r="I127" s="326"/>
      <c r="J127" s="324"/>
      <c r="K127" s="324"/>
      <c r="M127" s="329"/>
      <c r="O127" s="324"/>
      <c r="Q127" s="324"/>
      <c r="S127" s="324"/>
      <c r="T127" s="324"/>
      <c r="U127" s="324"/>
    </row>
    <row r="128" spans="1:21" x14ac:dyDescent="0.3">
      <c r="A128" s="324"/>
      <c r="B128" s="324"/>
      <c r="C128" s="325"/>
      <c r="D128" s="324"/>
      <c r="E128" s="325"/>
      <c r="F128" s="325"/>
      <c r="G128" s="325"/>
      <c r="H128" s="325"/>
      <c r="I128" s="326"/>
      <c r="J128" s="324"/>
      <c r="K128" s="324"/>
      <c r="M128" s="329"/>
      <c r="O128" s="324"/>
      <c r="Q128" s="324"/>
      <c r="S128" s="324"/>
      <c r="T128" s="324"/>
      <c r="U128" s="324"/>
    </row>
    <row r="129" spans="1:21" x14ac:dyDescent="0.3">
      <c r="A129" s="324"/>
      <c r="B129" s="324"/>
      <c r="C129" s="325"/>
      <c r="D129" s="324"/>
      <c r="E129" s="325"/>
      <c r="F129" s="325"/>
      <c r="G129" s="325"/>
      <c r="H129" s="325"/>
      <c r="I129" s="326"/>
      <c r="J129" s="324"/>
      <c r="K129" s="324"/>
      <c r="M129" s="329"/>
      <c r="O129" s="324"/>
      <c r="Q129" s="324"/>
      <c r="S129" s="324"/>
      <c r="T129" s="324"/>
      <c r="U129" s="324"/>
    </row>
    <row r="130" spans="1:21" x14ac:dyDescent="0.3">
      <c r="A130" s="324"/>
      <c r="B130" s="324"/>
      <c r="C130" s="325"/>
      <c r="D130" s="324"/>
      <c r="E130" s="325"/>
      <c r="F130" s="325"/>
      <c r="G130" s="325"/>
      <c r="H130" s="325"/>
      <c r="I130" s="326"/>
      <c r="J130" s="324"/>
      <c r="K130" s="324"/>
      <c r="M130" s="329"/>
      <c r="O130" s="324"/>
      <c r="Q130" s="324"/>
      <c r="S130" s="324"/>
      <c r="T130" s="324"/>
      <c r="U130" s="324"/>
    </row>
    <row r="131" spans="1:21" x14ac:dyDescent="0.3">
      <c r="A131" s="324"/>
      <c r="B131" s="324"/>
      <c r="C131" s="325"/>
      <c r="D131" s="324"/>
      <c r="E131" s="325"/>
      <c r="F131" s="325"/>
      <c r="G131" s="325"/>
      <c r="H131" s="325"/>
      <c r="I131" s="326"/>
      <c r="J131" s="324"/>
      <c r="K131" s="324"/>
      <c r="M131" s="329"/>
      <c r="O131" s="324"/>
      <c r="Q131" s="324"/>
      <c r="S131" s="324"/>
      <c r="T131" s="324"/>
      <c r="U131" s="324"/>
    </row>
    <row r="132" spans="1:21" x14ac:dyDescent="0.3">
      <c r="A132" s="324"/>
      <c r="B132" s="324"/>
      <c r="C132" s="325"/>
      <c r="D132" s="324"/>
      <c r="E132" s="325"/>
      <c r="F132" s="325"/>
      <c r="G132" s="325"/>
      <c r="H132" s="325"/>
      <c r="I132" s="326"/>
      <c r="J132" s="324"/>
      <c r="K132" s="324"/>
      <c r="M132" s="329"/>
      <c r="O132" s="324"/>
      <c r="Q132" s="324"/>
      <c r="S132" s="324"/>
      <c r="T132" s="324"/>
      <c r="U132" s="324"/>
    </row>
    <row r="133" spans="1:21" x14ac:dyDescent="0.3">
      <c r="A133" s="324"/>
      <c r="B133" s="324"/>
      <c r="C133" s="325"/>
      <c r="D133" s="324"/>
      <c r="E133" s="325"/>
      <c r="F133" s="325"/>
      <c r="G133" s="325"/>
      <c r="H133" s="325"/>
      <c r="I133" s="326"/>
      <c r="J133" s="324"/>
      <c r="K133" s="324"/>
      <c r="M133" s="329"/>
      <c r="O133" s="324"/>
      <c r="Q133" s="324"/>
      <c r="S133" s="324"/>
      <c r="T133" s="324"/>
      <c r="U133" s="324"/>
    </row>
    <row r="134" spans="1:21" x14ac:dyDescent="0.3">
      <c r="A134" s="324"/>
      <c r="B134" s="324"/>
      <c r="C134" s="325"/>
      <c r="D134" s="324"/>
      <c r="E134" s="325"/>
      <c r="F134" s="325"/>
      <c r="G134" s="325"/>
      <c r="H134" s="325"/>
      <c r="I134" s="326"/>
      <c r="J134" s="324"/>
      <c r="K134" s="324"/>
      <c r="M134" s="329"/>
      <c r="O134" s="324"/>
      <c r="Q134" s="324"/>
      <c r="S134" s="324"/>
      <c r="T134" s="324"/>
      <c r="U134" s="324"/>
    </row>
    <row r="135" spans="1:21" x14ac:dyDescent="0.3">
      <c r="A135" s="324"/>
      <c r="B135" s="324"/>
      <c r="C135" s="325"/>
      <c r="D135" s="324"/>
      <c r="E135" s="325"/>
      <c r="F135" s="325"/>
      <c r="G135" s="325"/>
      <c r="H135" s="325"/>
      <c r="I135" s="326"/>
      <c r="J135" s="324"/>
      <c r="K135" s="324"/>
      <c r="M135" s="329"/>
      <c r="O135" s="324"/>
      <c r="Q135" s="324"/>
      <c r="S135" s="324"/>
      <c r="T135" s="324"/>
      <c r="U135" s="324"/>
    </row>
    <row r="136" spans="1:21" x14ac:dyDescent="0.3">
      <c r="A136" s="324"/>
      <c r="B136" s="324"/>
      <c r="C136" s="325"/>
      <c r="D136" s="324"/>
      <c r="E136" s="325"/>
      <c r="F136" s="325"/>
      <c r="G136" s="325"/>
      <c r="H136" s="325"/>
      <c r="I136" s="326"/>
      <c r="J136" s="324"/>
      <c r="K136" s="324"/>
      <c r="M136" s="329"/>
      <c r="O136" s="324"/>
      <c r="Q136" s="324"/>
      <c r="S136" s="324"/>
      <c r="T136" s="324"/>
      <c r="U136" s="324"/>
    </row>
    <row r="137" spans="1:21" x14ac:dyDescent="0.3">
      <c r="A137" s="324"/>
      <c r="B137" s="324"/>
      <c r="C137" s="325"/>
      <c r="D137" s="324"/>
      <c r="E137" s="325"/>
      <c r="F137" s="325"/>
      <c r="G137" s="325"/>
      <c r="H137" s="325"/>
      <c r="I137" s="326"/>
      <c r="J137" s="324"/>
      <c r="K137" s="324"/>
      <c r="M137" s="329"/>
      <c r="O137" s="324"/>
      <c r="Q137" s="324"/>
      <c r="S137" s="324"/>
      <c r="T137" s="324"/>
      <c r="U137" s="324"/>
    </row>
    <row r="138" spans="1:21" x14ac:dyDescent="0.3">
      <c r="A138" s="324"/>
      <c r="B138" s="324"/>
      <c r="C138" s="325"/>
      <c r="D138" s="324"/>
      <c r="E138" s="325"/>
      <c r="F138" s="325"/>
      <c r="G138" s="325"/>
      <c r="H138" s="325"/>
      <c r="I138" s="326"/>
      <c r="J138" s="324"/>
      <c r="K138" s="324"/>
      <c r="M138" s="329"/>
      <c r="O138" s="324"/>
      <c r="Q138" s="324"/>
      <c r="S138" s="324"/>
      <c r="T138" s="324"/>
      <c r="U138" s="324"/>
    </row>
    <row r="139" spans="1:21" x14ac:dyDescent="0.3">
      <c r="A139" s="324"/>
      <c r="B139" s="324"/>
      <c r="C139" s="325"/>
      <c r="D139" s="324"/>
      <c r="E139" s="325"/>
      <c r="F139" s="325"/>
      <c r="G139" s="325"/>
      <c r="H139" s="325"/>
      <c r="I139" s="326"/>
      <c r="J139" s="324"/>
      <c r="K139" s="324"/>
      <c r="M139" s="329"/>
      <c r="O139" s="324"/>
      <c r="Q139" s="324"/>
      <c r="S139" s="324"/>
      <c r="T139" s="324"/>
      <c r="U139" s="324"/>
    </row>
    <row r="140" spans="1:21" x14ac:dyDescent="0.3">
      <c r="A140" s="324"/>
      <c r="B140" s="324"/>
      <c r="C140" s="325"/>
      <c r="D140" s="324"/>
      <c r="E140" s="325"/>
      <c r="F140" s="325"/>
      <c r="G140" s="325"/>
      <c r="H140" s="325"/>
      <c r="I140" s="326"/>
      <c r="J140" s="324"/>
      <c r="K140" s="324"/>
      <c r="M140" s="329"/>
      <c r="O140" s="324"/>
      <c r="Q140" s="324"/>
      <c r="S140" s="324"/>
      <c r="T140" s="324"/>
      <c r="U140" s="324"/>
    </row>
    <row r="141" spans="1:21" x14ac:dyDescent="0.3">
      <c r="A141" s="324"/>
      <c r="B141" s="324"/>
      <c r="C141" s="325"/>
      <c r="D141" s="324"/>
      <c r="E141" s="325"/>
      <c r="F141" s="325"/>
      <c r="G141" s="325"/>
      <c r="H141" s="325"/>
      <c r="I141" s="326"/>
      <c r="J141" s="324"/>
      <c r="K141" s="324"/>
      <c r="M141" s="329"/>
      <c r="O141" s="324"/>
      <c r="Q141" s="324"/>
      <c r="S141" s="324"/>
      <c r="T141" s="324"/>
      <c r="U141" s="324"/>
    </row>
    <row r="142" spans="1:21" x14ac:dyDescent="0.3">
      <c r="A142" s="324"/>
      <c r="B142" s="324"/>
      <c r="C142" s="325"/>
      <c r="D142" s="324"/>
      <c r="E142" s="325"/>
      <c r="F142" s="325"/>
      <c r="G142" s="325"/>
      <c r="H142" s="325"/>
      <c r="I142" s="326"/>
      <c r="J142" s="324"/>
      <c r="K142" s="324"/>
      <c r="M142" s="329"/>
      <c r="O142" s="324"/>
      <c r="Q142" s="324"/>
      <c r="S142" s="324"/>
      <c r="T142" s="324"/>
      <c r="U142" s="324"/>
    </row>
    <row r="143" spans="1:21" x14ac:dyDescent="0.3">
      <c r="A143" s="324"/>
      <c r="B143" s="324"/>
      <c r="C143" s="325"/>
      <c r="D143" s="324"/>
      <c r="E143" s="325"/>
      <c r="F143" s="325"/>
      <c r="G143" s="325"/>
      <c r="H143" s="325"/>
      <c r="I143" s="326"/>
      <c r="J143" s="324"/>
      <c r="K143" s="324"/>
      <c r="M143" s="329"/>
      <c r="O143" s="324"/>
      <c r="Q143" s="324"/>
      <c r="S143" s="324"/>
      <c r="T143" s="324"/>
      <c r="U143" s="324"/>
    </row>
    <row r="144" spans="1:21" x14ac:dyDescent="0.3">
      <c r="A144" s="324"/>
      <c r="B144" s="324"/>
      <c r="C144" s="325"/>
      <c r="D144" s="324"/>
      <c r="E144" s="325"/>
      <c r="F144" s="325"/>
      <c r="G144" s="325"/>
      <c r="H144" s="325"/>
      <c r="I144" s="326"/>
      <c r="J144" s="324"/>
      <c r="K144" s="324"/>
      <c r="M144" s="329"/>
      <c r="O144" s="324"/>
      <c r="Q144" s="324"/>
      <c r="S144" s="324"/>
      <c r="T144" s="324"/>
      <c r="U144" s="324"/>
    </row>
    <row r="145" spans="1:21" x14ac:dyDescent="0.3">
      <c r="A145" s="324"/>
      <c r="B145" s="324"/>
      <c r="C145" s="325"/>
      <c r="D145" s="324"/>
      <c r="E145" s="325"/>
      <c r="F145" s="325"/>
      <c r="G145" s="325"/>
      <c r="H145" s="325"/>
      <c r="I145" s="326"/>
      <c r="J145" s="324"/>
      <c r="K145" s="324"/>
      <c r="M145" s="329"/>
      <c r="O145" s="324"/>
      <c r="Q145" s="324"/>
      <c r="S145" s="324"/>
      <c r="T145" s="324"/>
      <c r="U145" s="324"/>
    </row>
    <row r="146" spans="1:21" x14ac:dyDescent="0.3">
      <c r="A146" s="324"/>
      <c r="B146" s="324"/>
      <c r="C146" s="325"/>
      <c r="D146" s="324"/>
      <c r="E146" s="325"/>
      <c r="F146" s="325"/>
      <c r="G146" s="325"/>
      <c r="H146" s="325"/>
      <c r="I146" s="326"/>
      <c r="J146" s="324"/>
      <c r="K146" s="324"/>
      <c r="M146" s="329"/>
      <c r="O146" s="324"/>
      <c r="Q146" s="324"/>
      <c r="S146" s="324"/>
      <c r="T146" s="324"/>
      <c r="U146" s="324"/>
    </row>
    <row r="147" spans="1:21" x14ac:dyDescent="0.3">
      <c r="A147" s="324"/>
      <c r="B147" s="324"/>
      <c r="C147" s="325"/>
      <c r="D147" s="324"/>
      <c r="E147" s="325"/>
      <c r="F147" s="325"/>
      <c r="G147" s="325"/>
      <c r="H147" s="325"/>
      <c r="I147" s="326"/>
      <c r="J147" s="324"/>
      <c r="K147" s="324"/>
      <c r="M147" s="329"/>
      <c r="O147" s="324"/>
      <c r="Q147" s="324"/>
      <c r="S147" s="324"/>
      <c r="T147" s="324"/>
      <c r="U147" s="324"/>
    </row>
    <row r="148" spans="1:21" x14ac:dyDescent="0.3">
      <c r="A148" s="324"/>
      <c r="B148" s="324"/>
      <c r="C148" s="325"/>
      <c r="D148" s="324"/>
      <c r="E148" s="325"/>
      <c r="F148" s="325"/>
      <c r="G148" s="325"/>
      <c r="H148" s="325"/>
      <c r="I148" s="326"/>
      <c r="J148" s="324"/>
      <c r="K148" s="324"/>
      <c r="M148" s="329"/>
      <c r="O148" s="324"/>
      <c r="Q148" s="324"/>
      <c r="S148" s="324"/>
      <c r="T148" s="324"/>
      <c r="U148" s="324"/>
    </row>
    <row r="149" spans="1:21" x14ac:dyDescent="0.3">
      <c r="A149" s="324"/>
      <c r="B149" s="324"/>
      <c r="C149" s="325"/>
      <c r="D149" s="324"/>
      <c r="E149" s="325"/>
      <c r="F149" s="325"/>
      <c r="G149" s="325"/>
      <c r="H149" s="325"/>
      <c r="I149" s="326"/>
      <c r="J149" s="324"/>
      <c r="K149" s="324"/>
      <c r="M149" s="329"/>
      <c r="O149" s="324"/>
      <c r="Q149" s="324"/>
      <c r="S149" s="324"/>
      <c r="T149" s="324"/>
      <c r="U149" s="324"/>
    </row>
    <row r="150" spans="1:21" x14ac:dyDescent="0.3">
      <c r="A150" s="324"/>
      <c r="B150" s="324"/>
      <c r="C150" s="325"/>
      <c r="D150" s="324"/>
      <c r="E150" s="325"/>
      <c r="F150" s="325"/>
      <c r="G150" s="325"/>
      <c r="H150" s="325"/>
      <c r="I150" s="326"/>
      <c r="J150" s="324"/>
      <c r="K150" s="324"/>
      <c r="M150" s="329"/>
      <c r="O150" s="324"/>
      <c r="Q150" s="324"/>
      <c r="S150" s="324"/>
      <c r="T150" s="324"/>
      <c r="U150" s="324"/>
    </row>
    <row r="151" spans="1:21" x14ac:dyDescent="0.3">
      <c r="A151" s="324"/>
      <c r="B151" s="324"/>
      <c r="C151" s="325"/>
      <c r="D151" s="324"/>
      <c r="E151" s="325"/>
      <c r="F151" s="325"/>
      <c r="G151" s="325"/>
      <c r="H151" s="325"/>
      <c r="I151" s="326"/>
      <c r="J151" s="324"/>
      <c r="K151" s="324"/>
      <c r="M151" s="329"/>
      <c r="O151" s="324"/>
      <c r="Q151" s="324"/>
      <c r="S151" s="324"/>
      <c r="T151" s="324"/>
      <c r="U151" s="324"/>
    </row>
    <row r="152" spans="1:21" x14ac:dyDescent="0.3">
      <c r="A152" s="324"/>
      <c r="B152" s="324"/>
      <c r="C152" s="325"/>
      <c r="D152" s="324"/>
      <c r="E152" s="325"/>
      <c r="F152" s="325"/>
      <c r="G152" s="325"/>
      <c r="H152" s="325"/>
      <c r="I152" s="326"/>
      <c r="J152" s="324"/>
      <c r="K152" s="324"/>
      <c r="M152" s="329"/>
      <c r="O152" s="324"/>
      <c r="Q152" s="324"/>
      <c r="S152" s="324"/>
      <c r="T152" s="324"/>
      <c r="U152" s="324"/>
    </row>
    <row r="153" spans="1:21" x14ac:dyDescent="0.3">
      <c r="A153" s="324"/>
      <c r="B153" s="324"/>
      <c r="C153" s="325"/>
      <c r="D153" s="324"/>
      <c r="E153" s="325"/>
      <c r="F153" s="325"/>
      <c r="G153" s="325"/>
      <c r="H153" s="325"/>
      <c r="I153" s="326"/>
      <c r="J153" s="324"/>
      <c r="K153" s="324"/>
      <c r="M153" s="329"/>
      <c r="O153" s="324"/>
      <c r="Q153" s="324"/>
      <c r="S153" s="324"/>
      <c r="T153" s="324"/>
      <c r="U153" s="324"/>
    </row>
    <row r="154" spans="1:21" x14ac:dyDescent="0.3">
      <c r="A154" s="324"/>
      <c r="B154" s="324"/>
      <c r="C154" s="325"/>
      <c r="D154" s="324"/>
      <c r="E154" s="325"/>
      <c r="F154" s="325"/>
      <c r="G154" s="325"/>
      <c r="H154" s="325"/>
      <c r="I154" s="326"/>
      <c r="J154" s="324"/>
      <c r="K154" s="324"/>
      <c r="M154" s="329"/>
      <c r="O154" s="324"/>
      <c r="Q154" s="324"/>
      <c r="S154" s="324"/>
      <c r="T154" s="324"/>
      <c r="U154" s="324"/>
    </row>
    <row r="155" spans="1:21" x14ac:dyDescent="0.3">
      <c r="A155" s="324"/>
      <c r="B155" s="324"/>
      <c r="C155" s="325"/>
      <c r="D155" s="324"/>
      <c r="E155" s="325"/>
      <c r="F155" s="325"/>
      <c r="G155" s="325"/>
      <c r="H155" s="325"/>
      <c r="I155" s="326"/>
      <c r="J155" s="324"/>
      <c r="K155" s="324"/>
      <c r="M155" s="329"/>
      <c r="O155" s="324"/>
      <c r="Q155" s="324"/>
      <c r="S155" s="324"/>
      <c r="T155" s="324"/>
      <c r="U155" s="324"/>
    </row>
    <row r="156" spans="1:21" x14ac:dyDescent="0.3">
      <c r="A156" s="324"/>
      <c r="B156" s="324"/>
      <c r="C156" s="325"/>
      <c r="D156" s="324"/>
      <c r="E156" s="325"/>
      <c r="F156" s="325"/>
      <c r="G156" s="325"/>
      <c r="H156" s="325"/>
      <c r="I156" s="326"/>
      <c r="J156" s="324"/>
      <c r="K156" s="324"/>
      <c r="M156" s="329"/>
      <c r="O156" s="324"/>
      <c r="Q156" s="324"/>
      <c r="S156" s="324"/>
      <c r="T156" s="324"/>
      <c r="U156" s="324"/>
    </row>
    <row r="157" spans="1:21" x14ac:dyDescent="0.3">
      <c r="A157" s="324"/>
      <c r="B157" s="324"/>
      <c r="C157" s="325"/>
      <c r="D157" s="324"/>
      <c r="E157" s="325"/>
      <c r="F157" s="325"/>
      <c r="G157" s="325"/>
      <c r="H157" s="325"/>
      <c r="I157" s="326"/>
      <c r="J157" s="324"/>
      <c r="K157" s="324"/>
      <c r="M157" s="329"/>
      <c r="O157" s="324"/>
      <c r="Q157" s="324"/>
      <c r="S157" s="324"/>
      <c r="T157" s="324"/>
      <c r="U157" s="324"/>
    </row>
    <row r="158" spans="1:21" x14ac:dyDescent="0.3">
      <c r="A158" s="324"/>
      <c r="B158" s="324"/>
      <c r="C158" s="325"/>
      <c r="D158" s="324"/>
      <c r="E158" s="325"/>
      <c r="F158" s="325"/>
      <c r="G158" s="325"/>
      <c r="H158" s="325"/>
      <c r="I158" s="326"/>
      <c r="J158" s="324"/>
      <c r="K158" s="324"/>
      <c r="M158" s="329"/>
      <c r="O158" s="324"/>
      <c r="Q158" s="324"/>
      <c r="S158" s="324"/>
      <c r="T158" s="324"/>
      <c r="U158" s="324"/>
    </row>
    <row r="159" spans="1:21" x14ac:dyDescent="0.3">
      <c r="A159" s="324"/>
      <c r="B159" s="324"/>
      <c r="C159" s="325"/>
      <c r="D159" s="324"/>
      <c r="E159" s="325"/>
      <c r="F159" s="325"/>
      <c r="G159" s="325"/>
      <c r="H159" s="325"/>
      <c r="I159" s="326"/>
      <c r="J159" s="324"/>
      <c r="K159" s="324"/>
      <c r="M159" s="329"/>
      <c r="O159" s="324"/>
      <c r="Q159" s="324"/>
      <c r="S159" s="324"/>
      <c r="T159" s="324"/>
      <c r="U159" s="324"/>
    </row>
    <row r="160" spans="1:21" x14ac:dyDescent="0.3">
      <c r="A160" s="324"/>
      <c r="B160" s="324"/>
      <c r="C160" s="325"/>
      <c r="D160" s="324"/>
      <c r="E160" s="325"/>
      <c r="F160" s="325"/>
      <c r="G160" s="325"/>
      <c r="H160" s="325"/>
      <c r="I160" s="326"/>
      <c r="J160" s="324"/>
      <c r="K160" s="324"/>
      <c r="M160" s="329"/>
      <c r="O160" s="324"/>
      <c r="Q160" s="324"/>
      <c r="S160" s="324"/>
      <c r="T160" s="324"/>
      <c r="U160" s="324"/>
    </row>
    <row r="161" spans="1:21" x14ac:dyDescent="0.3">
      <c r="A161" s="324"/>
      <c r="B161" s="324"/>
      <c r="C161" s="325"/>
      <c r="D161" s="324"/>
      <c r="E161" s="325"/>
      <c r="F161" s="325"/>
      <c r="G161" s="325"/>
      <c r="H161" s="325"/>
      <c r="I161" s="326"/>
      <c r="J161" s="324"/>
      <c r="K161" s="324"/>
      <c r="M161" s="329"/>
      <c r="O161" s="324"/>
      <c r="Q161" s="324"/>
      <c r="S161" s="324"/>
      <c r="T161" s="324"/>
      <c r="U161" s="324"/>
    </row>
    <row r="162" spans="1:21" x14ac:dyDescent="0.3">
      <c r="A162" s="324"/>
      <c r="B162" s="324"/>
      <c r="C162" s="325"/>
      <c r="D162" s="324"/>
      <c r="E162" s="325"/>
      <c r="F162" s="325"/>
      <c r="G162" s="325"/>
      <c r="H162" s="325"/>
      <c r="I162" s="326"/>
      <c r="J162" s="324"/>
      <c r="K162" s="324"/>
      <c r="M162" s="329"/>
      <c r="O162" s="324"/>
      <c r="Q162" s="324"/>
      <c r="S162" s="324"/>
      <c r="T162" s="324"/>
      <c r="U162" s="324"/>
    </row>
    <row r="163" spans="1:21" x14ac:dyDescent="0.3">
      <c r="A163" s="324"/>
      <c r="B163" s="324"/>
      <c r="C163" s="325"/>
      <c r="D163" s="324"/>
      <c r="E163" s="325"/>
      <c r="F163" s="325"/>
      <c r="G163" s="325"/>
      <c r="H163" s="325"/>
      <c r="I163" s="326"/>
      <c r="J163" s="324"/>
      <c r="K163" s="324"/>
      <c r="M163" s="329"/>
      <c r="O163" s="324"/>
      <c r="Q163" s="324"/>
      <c r="S163" s="324"/>
      <c r="T163" s="324"/>
      <c r="U163" s="324"/>
    </row>
    <row r="164" spans="1:21" x14ac:dyDescent="0.3">
      <c r="A164" s="324"/>
      <c r="B164" s="324"/>
      <c r="C164" s="325"/>
      <c r="D164" s="324"/>
      <c r="E164" s="325"/>
      <c r="F164" s="325"/>
      <c r="G164" s="325"/>
      <c r="H164" s="325"/>
      <c r="I164" s="326"/>
      <c r="J164" s="324"/>
      <c r="K164" s="324"/>
      <c r="M164" s="329"/>
      <c r="O164" s="324"/>
      <c r="Q164" s="324"/>
      <c r="S164" s="324"/>
      <c r="T164" s="324"/>
      <c r="U164" s="324"/>
    </row>
    <row r="165" spans="1:21" x14ac:dyDescent="0.3">
      <c r="A165" s="324"/>
      <c r="B165" s="324"/>
      <c r="C165" s="325"/>
      <c r="D165" s="324"/>
      <c r="E165" s="325"/>
      <c r="F165" s="325"/>
      <c r="G165" s="325"/>
      <c r="H165" s="325"/>
      <c r="I165" s="326"/>
      <c r="J165" s="324"/>
      <c r="K165" s="324"/>
      <c r="M165" s="329"/>
      <c r="O165" s="324"/>
      <c r="Q165" s="324"/>
      <c r="S165" s="324"/>
      <c r="T165" s="324"/>
      <c r="U165" s="324"/>
    </row>
    <row r="166" spans="1:21" x14ac:dyDescent="0.3">
      <c r="A166" s="324"/>
      <c r="B166" s="324"/>
      <c r="C166" s="325"/>
      <c r="D166" s="324"/>
      <c r="E166" s="325"/>
      <c r="F166" s="325"/>
      <c r="G166" s="325"/>
      <c r="H166" s="325"/>
      <c r="I166" s="326"/>
      <c r="J166" s="324"/>
      <c r="K166" s="324"/>
      <c r="M166" s="329"/>
      <c r="O166" s="324"/>
      <c r="Q166" s="324"/>
      <c r="S166" s="324"/>
      <c r="T166" s="324"/>
      <c r="U166" s="324"/>
    </row>
    <row r="167" spans="1:21" x14ac:dyDescent="0.3">
      <c r="A167" s="324"/>
      <c r="B167" s="324"/>
      <c r="C167" s="325"/>
      <c r="D167" s="324"/>
      <c r="E167" s="325"/>
      <c r="F167" s="325"/>
      <c r="G167" s="325"/>
      <c r="H167" s="325"/>
      <c r="I167" s="326"/>
      <c r="J167" s="324"/>
      <c r="K167" s="324"/>
      <c r="M167" s="329"/>
      <c r="O167" s="324"/>
      <c r="Q167" s="324"/>
      <c r="S167" s="324"/>
      <c r="T167" s="324"/>
      <c r="U167" s="324"/>
    </row>
    <row r="168" spans="1:21" x14ac:dyDescent="0.3">
      <c r="A168" s="324"/>
      <c r="B168" s="324"/>
      <c r="C168" s="325"/>
      <c r="D168" s="324"/>
      <c r="E168" s="325"/>
      <c r="F168" s="325"/>
      <c r="G168" s="325"/>
      <c r="H168" s="325"/>
      <c r="I168" s="326"/>
      <c r="J168" s="324"/>
      <c r="K168" s="324"/>
      <c r="M168" s="329"/>
      <c r="O168" s="324"/>
      <c r="Q168" s="324"/>
      <c r="S168" s="324"/>
      <c r="T168" s="324"/>
      <c r="U168" s="324"/>
    </row>
    <row r="169" spans="1:21" x14ac:dyDescent="0.3">
      <c r="A169" s="324"/>
      <c r="B169" s="324"/>
      <c r="C169" s="325"/>
      <c r="D169" s="324"/>
      <c r="E169" s="325"/>
      <c r="F169" s="325"/>
      <c r="G169" s="325"/>
      <c r="H169" s="325"/>
      <c r="I169" s="326"/>
      <c r="J169" s="324"/>
      <c r="K169" s="324"/>
      <c r="M169" s="329"/>
      <c r="O169" s="324"/>
      <c r="Q169" s="324"/>
      <c r="S169" s="324"/>
      <c r="T169" s="324"/>
      <c r="U169" s="324"/>
    </row>
    <row r="170" spans="1:21" x14ac:dyDescent="0.3">
      <c r="A170" s="324"/>
      <c r="B170" s="324"/>
      <c r="C170" s="325"/>
      <c r="D170" s="324"/>
      <c r="E170" s="325"/>
      <c r="F170" s="325"/>
      <c r="G170" s="325"/>
      <c r="H170" s="325"/>
      <c r="I170" s="326"/>
      <c r="J170" s="324"/>
      <c r="K170" s="324"/>
      <c r="M170" s="329"/>
      <c r="O170" s="324"/>
      <c r="Q170" s="324"/>
      <c r="S170" s="324"/>
      <c r="T170" s="324"/>
      <c r="U170" s="324"/>
    </row>
    <row r="171" spans="1:21" x14ac:dyDescent="0.3">
      <c r="A171" s="324"/>
      <c r="B171" s="324"/>
      <c r="C171" s="325"/>
      <c r="D171" s="324"/>
      <c r="E171" s="325"/>
      <c r="F171" s="325"/>
      <c r="G171" s="325"/>
      <c r="H171" s="325"/>
      <c r="I171" s="326"/>
      <c r="J171" s="324"/>
      <c r="K171" s="324"/>
      <c r="M171" s="329"/>
      <c r="O171" s="324"/>
      <c r="Q171" s="324"/>
      <c r="S171" s="324"/>
      <c r="T171" s="324"/>
      <c r="U171" s="324"/>
    </row>
    <row r="172" spans="1:21" x14ac:dyDescent="0.3">
      <c r="A172" s="324"/>
      <c r="B172" s="324"/>
      <c r="C172" s="325"/>
      <c r="D172" s="324"/>
      <c r="E172" s="325"/>
      <c r="F172" s="325"/>
      <c r="G172" s="325"/>
      <c r="H172" s="325"/>
      <c r="I172" s="326"/>
      <c r="J172" s="324"/>
      <c r="K172" s="324"/>
      <c r="M172" s="329"/>
      <c r="O172" s="324"/>
      <c r="Q172" s="324"/>
      <c r="S172" s="324"/>
      <c r="T172" s="324"/>
      <c r="U172" s="324"/>
    </row>
    <row r="173" spans="1:21" x14ac:dyDescent="0.3">
      <c r="A173" s="324"/>
      <c r="B173" s="324"/>
      <c r="C173" s="325"/>
      <c r="D173" s="324"/>
      <c r="E173" s="325"/>
      <c r="F173" s="325"/>
      <c r="G173" s="325"/>
      <c r="H173" s="325"/>
      <c r="I173" s="326"/>
      <c r="J173" s="324"/>
      <c r="K173" s="324"/>
      <c r="M173" s="329"/>
      <c r="O173" s="324"/>
      <c r="Q173" s="324"/>
      <c r="S173" s="324"/>
      <c r="T173" s="324"/>
      <c r="U173" s="324"/>
    </row>
    <row r="174" spans="1:21" x14ac:dyDescent="0.3">
      <c r="O174" s="324"/>
      <c r="Q174" s="324"/>
    </row>
  </sheetData>
  <sheetProtection selectLockedCells="1"/>
  <mergeCells count="112">
    <mergeCell ref="B33:B36"/>
    <mergeCell ref="C33:C36"/>
    <mergeCell ref="E33:E36"/>
    <mergeCell ref="F33:F36"/>
    <mergeCell ref="G33:G36"/>
    <mergeCell ref="H33:H35"/>
    <mergeCell ref="B10:B12"/>
    <mergeCell ref="M21:M24"/>
    <mergeCell ref="H25:H27"/>
    <mergeCell ref="J25:J27"/>
    <mergeCell ref="K25:K27"/>
    <mergeCell ref="L25:L27"/>
    <mergeCell ref="C29:C32"/>
    <mergeCell ref="E29:E32"/>
    <mergeCell ref="F29:F32"/>
    <mergeCell ref="B25:B28"/>
    <mergeCell ref="C25:C28"/>
    <mergeCell ref="E25:E28"/>
    <mergeCell ref="F25:F28"/>
    <mergeCell ref="G25:G28"/>
    <mergeCell ref="M29:M32"/>
    <mergeCell ref="G10:G12"/>
    <mergeCell ref="O17:O50"/>
    <mergeCell ref="P17:P50"/>
    <mergeCell ref="Q17:Q50"/>
    <mergeCell ref="B6:M6"/>
    <mergeCell ref="B7:M7"/>
    <mergeCell ref="M25:M28"/>
    <mergeCell ref="H21:H23"/>
    <mergeCell ref="J21:J23"/>
    <mergeCell ref="K21:K23"/>
    <mergeCell ref="L21:L23"/>
    <mergeCell ref="F10:F12"/>
    <mergeCell ref="E13:E16"/>
    <mergeCell ref="H10:H11"/>
    <mergeCell ref="F13:F16"/>
    <mergeCell ref="G13:G16"/>
    <mergeCell ref="J17:J19"/>
    <mergeCell ref="E17:E20"/>
    <mergeCell ref="F17:F20"/>
    <mergeCell ref="G17:G20"/>
    <mergeCell ref="J37:J39"/>
    <mergeCell ref="B21:B24"/>
    <mergeCell ref="C21:C24"/>
    <mergeCell ref="E21:E24"/>
    <mergeCell ref="B29:B32"/>
    <mergeCell ref="M1:M4"/>
    <mergeCell ref="B17:B20"/>
    <mergeCell ref="C17:C20"/>
    <mergeCell ref="A8:M8"/>
    <mergeCell ref="C10:C12"/>
    <mergeCell ref="A1:A4"/>
    <mergeCell ref="J1:L1"/>
    <mergeCell ref="J2:L2"/>
    <mergeCell ref="J3:L3"/>
    <mergeCell ref="J4:L4"/>
    <mergeCell ref="A5:M5"/>
    <mergeCell ref="M10:M12"/>
    <mergeCell ref="H13:H15"/>
    <mergeCell ref="E10:E12"/>
    <mergeCell ref="B1:I2"/>
    <mergeCell ref="B3:I4"/>
    <mergeCell ref="K17:K19"/>
    <mergeCell ref="L17:L19"/>
    <mergeCell ref="M17:M20"/>
    <mergeCell ref="H17:H19"/>
    <mergeCell ref="C13:C16"/>
    <mergeCell ref="M13:M16"/>
    <mergeCell ref="B13:B16"/>
    <mergeCell ref="E37:E40"/>
    <mergeCell ref="F37:F40"/>
    <mergeCell ref="G37:G40"/>
    <mergeCell ref="R17:R50"/>
    <mergeCell ref="M45:M48"/>
    <mergeCell ref="M37:M40"/>
    <mergeCell ref="M41:M44"/>
    <mergeCell ref="J33:J35"/>
    <mergeCell ref="K33:K35"/>
    <mergeCell ref="L33:L35"/>
    <mergeCell ref="M33:M36"/>
    <mergeCell ref="H29:H31"/>
    <mergeCell ref="J29:J31"/>
    <mergeCell ref="K29:K31"/>
    <mergeCell ref="L29:L31"/>
    <mergeCell ref="F21:F24"/>
    <mergeCell ref="N17:N50"/>
    <mergeCell ref="G21:G24"/>
    <mergeCell ref="H37:H39"/>
    <mergeCell ref="A10:A48"/>
    <mergeCell ref="H45:H47"/>
    <mergeCell ref="J45:J47"/>
    <mergeCell ref="K45:K47"/>
    <mergeCell ref="L45:L47"/>
    <mergeCell ref="B45:B48"/>
    <mergeCell ref="C45:C48"/>
    <mergeCell ref="E45:E48"/>
    <mergeCell ref="F45:F48"/>
    <mergeCell ref="G45:G48"/>
    <mergeCell ref="B41:B44"/>
    <mergeCell ref="C41:C44"/>
    <mergeCell ref="E41:E44"/>
    <mergeCell ref="F41:F44"/>
    <mergeCell ref="G41:G44"/>
    <mergeCell ref="H41:H43"/>
    <mergeCell ref="J41:J43"/>
    <mergeCell ref="K41:K43"/>
    <mergeCell ref="L41:L43"/>
    <mergeCell ref="G29:G32"/>
    <mergeCell ref="K37:K39"/>
    <mergeCell ref="L37:L39"/>
    <mergeCell ref="B37:B40"/>
    <mergeCell ref="C37:C40"/>
  </mergeCells>
  <printOptions horizontalCentered="1"/>
  <pageMargins left="0.35433070866141736" right="0.35433070866141736" top="0.70866141732283472" bottom="0.74803149606299213" header="0.31496062992125984" footer="0.31496062992125984"/>
  <pageSetup paperSize="5" scale="54" orientation="landscape" r:id="rId1"/>
  <rowBreaks count="1" manualBreakCount="1">
    <brk id="12"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H10:H11 H45:H47 H17:H19 H21:H23 H25:H27 H29:H31 H33:H35 H37:H39 H41:H43 H13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4</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MAPA CORRUPCIÓN</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VALORACIÓN RIESGOS RESIDUAL</vt:lpstr>
      <vt:lpstr>CONTROLES Y EVALUACIÓN</vt:lpstr>
      <vt:lpstr>EVALUACIÓN SOLIDEZ CONTROLES</vt:lpstr>
      <vt:lpstr>NOO</vt:lpstr>
      <vt:lpstr>NO</vt:lpstr>
      <vt:lpstr>'MAPA CORRUPCIÓN'!Área_de_impresión</vt:lpstr>
      <vt:lpstr>DESCRIPCION!Títulos_a_imprimir</vt:lpstr>
      <vt:lpstr>'IDENTIFICACION DE RIESGOS'!Títulos_a_imprimir</vt:lpstr>
      <vt:lpstr>'MAPA CORRUPCIÓN'!Títulos_a_imprimir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2025-03-03T17:51:59Z</cp:lastPrinted>
  <dcterms:created xsi:type="dcterms:W3CDTF">2014-12-30T19:27:19Z</dcterms:created>
  <dcterms:modified xsi:type="dcterms:W3CDTF">2025-05-10T03:47:38Z</dcterms:modified>
</cp:coreProperties>
</file>