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23-5-25 CIRCULAR RIESGOS\25. GEST DOCUMENTAL\"/>
    </mc:Choice>
  </mc:AlternateContent>
  <xr:revisionPtr revIDLastSave="0" documentId="13_ncr:1_{04DD651F-D048-4376-9CEE-E3723A31C22D}" xr6:coauthVersionLast="47" xr6:coauthVersionMax="47" xr10:uidLastSave="{00000000-0000-0000-0000-000000000000}"/>
  <bookViews>
    <workbookView xWindow="-108" yWindow="-108" windowWidth="23256" windowHeight="12456" firstSheet="27" activeTab="30"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VALORACION RIESGOS INHERENTES" sheetId="14" r:id="rId14"/>
    <sheet name="Hoja4" sheetId="15" state="hidden" r:id="rId15"/>
    <sheet name="Hoja5" sheetId="16" state="hidden" r:id="rId16"/>
    <sheet name="Hoja6" sheetId="17" state="hidden" r:id="rId17"/>
    <sheet name="Hoja7" sheetId="18" state="hidden" r:id="rId18"/>
    <sheet name="Hoja8" sheetId="19" state="hidden" r:id="rId19"/>
    <sheet name="Hoja9" sheetId="20" state="hidden" r:id="rId20"/>
    <sheet name="Hoja10" sheetId="21" state="hidden" r:id="rId21"/>
    <sheet name="Hoja11" sheetId="22" state="hidden" r:id="rId22"/>
    <sheet name="Hoja12" sheetId="23" state="hidden" r:id="rId23"/>
    <sheet name="CONTROLES Y EVALUACIÓN" sheetId="24" r:id="rId24"/>
    <sheet name="Hoja3" sheetId="25" state="hidden" r:id="rId25"/>
    <sheet name="NOOO" sheetId="26" state="hidden" r:id="rId26"/>
    <sheet name="Hoja2" sheetId="27" state="hidden" r:id="rId27"/>
    <sheet name="EVALUACIÓN SOLIDEZ CONTROLES" sheetId="28" r:id="rId28"/>
    <sheet name="VALORACIÓN RIESGOS RESIDUAL" sheetId="29" r:id="rId29"/>
    <sheet name="MAPA CORRUPCIÓN" sheetId="30" r:id="rId30"/>
    <sheet name="AVANCE"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5" l="1"/>
  <c r="I14" i="31"/>
  <c r="I13" i="31"/>
  <c r="I12" i="31"/>
  <c r="I11" i="31"/>
  <c r="I10" i="31"/>
  <c r="F10" i="31"/>
  <c r="E10" i="31"/>
  <c r="C10" i="31"/>
  <c r="A10" i="31"/>
  <c r="B1" i="31"/>
  <c r="I14" i="30"/>
  <c r="I13" i="30"/>
  <c r="I12" i="30"/>
  <c r="I11" i="30"/>
  <c r="I10" i="30"/>
  <c r="F10" i="30"/>
  <c r="E10" i="30"/>
  <c r="C10" i="30"/>
  <c r="A10" i="30"/>
  <c r="B1" i="30"/>
  <c r="J214" i="29"/>
  <c r="J212" i="29"/>
  <c r="J210" i="29"/>
  <c r="K201" i="29" s="1"/>
  <c r="J208" i="29"/>
  <c r="B201" i="29"/>
  <c r="J193" i="29"/>
  <c r="J191" i="29"/>
  <c r="J189" i="29"/>
  <c r="J187" i="29"/>
  <c r="K180" i="29"/>
  <c r="B180" i="29"/>
  <c r="J171" i="29"/>
  <c r="J169" i="29"/>
  <c r="J167" i="29"/>
  <c r="K158" i="29" s="1"/>
  <c r="J165" i="29"/>
  <c r="B158" i="29"/>
  <c r="J150" i="29"/>
  <c r="J148" i="29"/>
  <c r="J146" i="29"/>
  <c r="K137" i="29" s="1"/>
  <c r="J144" i="29"/>
  <c r="B137" i="29"/>
  <c r="J129" i="29"/>
  <c r="J127" i="29"/>
  <c r="J125" i="29"/>
  <c r="J123" i="29"/>
  <c r="K116" i="29"/>
  <c r="B116" i="29"/>
  <c r="J108" i="29"/>
  <c r="J106" i="29"/>
  <c r="J104" i="29"/>
  <c r="K95" i="29" s="1"/>
  <c r="J102" i="29"/>
  <c r="B95" i="29"/>
  <c r="J87" i="29"/>
  <c r="J85" i="29"/>
  <c r="J83" i="29"/>
  <c r="J81" i="29"/>
  <c r="K74" i="29"/>
  <c r="B74" i="29"/>
  <c r="J66" i="29"/>
  <c r="J64" i="29"/>
  <c r="J62" i="29"/>
  <c r="J60" i="29"/>
  <c r="K53" i="29"/>
  <c r="B53" i="29"/>
  <c r="J45" i="29"/>
  <c r="J43" i="29"/>
  <c r="J41" i="29"/>
  <c r="K32" i="29" s="1"/>
  <c r="J39" i="29"/>
  <c r="B32" i="29"/>
  <c r="J24" i="29"/>
  <c r="J20" i="29"/>
  <c r="J18" i="29"/>
  <c r="K11" i="29" s="1"/>
  <c r="A9" i="29"/>
  <c r="A8" i="29"/>
  <c r="C1" i="29"/>
  <c r="E50" i="28"/>
  <c r="C50" i="28"/>
  <c r="B50" i="28"/>
  <c r="E49" i="28"/>
  <c r="C49" i="28"/>
  <c r="B49" i="28"/>
  <c r="E48" i="28"/>
  <c r="C48" i="28"/>
  <c r="B48" i="28"/>
  <c r="A48" i="28"/>
  <c r="E46" i="28"/>
  <c r="C46" i="28"/>
  <c r="B46" i="28"/>
  <c r="E45" i="28"/>
  <c r="C45" i="28"/>
  <c r="B45" i="28"/>
  <c r="E44" i="28"/>
  <c r="C44" i="28"/>
  <c r="B44" i="28"/>
  <c r="A44" i="28"/>
  <c r="E42" i="28"/>
  <c r="C42" i="28"/>
  <c r="B42" i="28"/>
  <c r="E41" i="28"/>
  <c r="C41" i="28"/>
  <c r="B41" i="28"/>
  <c r="E40" i="28"/>
  <c r="C40" i="28"/>
  <c r="B40" i="28"/>
  <c r="A40" i="28"/>
  <c r="E38" i="28"/>
  <c r="C38" i="28"/>
  <c r="B38" i="28"/>
  <c r="E37" i="28"/>
  <c r="C37" i="28"/>
  <c r="B37" i="28"/>
  <c r="E36" i="28"/>
  <c r="C36" i="28"/>
  <c r="B36" i="28"/>
  <c r="A36" i="28"/>
  <c r="E34" i="28"/>
  <c r="C34" i="28"/>
  <c r="B34" i="28"/>
  <c r="E33" i="28"/>
  <c r="C33" i="28"/>
  <c r="B33" i="28"/>
  <c r="E32" i="28"/>
  <c r="C32" i="28"/>
  <c r="B32" i="28"/>
  <c r="A32" i="28"/>
  <c r="E30" i="28"/>
  <c r="C30" i="28"/>
  <c r="B30" i="28"/>
  <c r="E29" i="28"/>
  <c r="C29" i="28"/>
  <c r="B29" i="28"/>
  <c r="E28" i="28"/>
  <c r="C28" i="28"/>
  <c r="B28" i="28"/>
  <c r="A28" i="28"/>
  <c r="E26" i="28"/>
  <c r="C26" i="28"/>
  <c r="B26" i="28"/>
  <c r="E25" i="28"/>
  <c r="C25" i="28"/>
  <c r="B25" i="28"/>
  <c r="E24" i="28"/>
  <c r="C24" i="28"/>
  <c r="B24" i="28"/>
  <c r="A24" i="28"/>
  <c r="E22" i="28"/>
  <c r="B22" i="28"/>
  <c r="E21" i="28"/>
  <c r="B21" i="28"/>
  <c r="E20" i="28"/>
  <c r="C20" i="28"/>
  <c r="B20" i="28"/>
  <c r="A20" i="28"/>
  <c r="E18" i="28"/>
  <c r="C18" i="28"/>
  <c r="B18" i="28"/>
  <c r="E17" i="28"/>
  <c r="C17" i="28"/>
  <c r="B17" i="28"/>
  <c r="B16" i="28"/>
  <c r="A16" i="28"/>
  <c r="E14" i="28"/>
  <c r="E13" i="28" s="1"/>
  <c r="C14" i="28"/>
  <c r="E12" i="28"/>
  <c r="C12" i="28"/>
  <c r="E11" i="28"/>
  <c r="C11" i="28"/>
  <c r="A7" i="28"/>
  <c r="A6" i="28"/>
  <c r="B1" i="28"/>
  <c r="B145" i="26"/>
  <c r="B144" i="26"/>
  <c r="B143" i="26"/>
  <c r="B142" i="26"/>
  <c r="B141" i="26"/>
  <c r="B140" i="26"/>
  <c r="B139" i="26"/>
  <c r="B138" i="26"/>
  <c r="B137" i="26"/>
  <c r="B136" i="26"/>
  <c r="B135" i="26"/>
  <c r="B134" i="26"/>
  <c r="B133" i="26"/>
  <c r="B132" i="26"/>
  <c r="B131" i="26"/>
  <c r="B130" i="26"/>
  <c r="B129" i="26"/>
  <c r="B128" i="26"/>
  <c r="B127" i="26"/>
  <c r="B146" i="26" s="1"/>
  <c r="D124" i="13" s="1"/>
  <c r="F105" i="13" s="1"/>
  <c r="B122" i="26"/>
  <c r="B121" i="26"/>
  <c r="B120" i="26"/>
  <c r="B119" i="26"/>
  <c r="B118" i="26"/>
  <c r="B117" i="26"/>
  <c r="B116" i="26"/>
  <c r="B115" i="26"/>
  <c r="B114" i="26"/>
  <c r="B113" i="26"/>
  <c r="B112" i="26"/>
  <c r="B111" i="26"/>
  <c r="B110" i="26"/>
  <c r="B109" i="26"/>
  <c r="B108" i="26"/>
  <c r="B107" i="26"/>
  <c r="B106" i="26"/>
  <c r="B123" i="26" s="1"/>
  <c r="D101" i="13" s="1"/>
  <c r="F82" i="13" s="1"/>
  <c r="B105" i="26"/>
  <c r="B104" i="26"/>
  <c r="B99" i="26"/>
  <c r="B98" i="26"/>
  <c r="B97" i="26"/>
  <c r="B96" i="26"/>
  <c r="B95" i="26"/>
  <c r="B94" i="26"/>
  <c r="B93" i="26"/>
  <c r="B92" i="26"/>
  <c r="B91" i="26"/>
  <c r="B90" i="26"/>
  <c r="B89" i="26"/>
  <c r="B88" i="26"/>
  <c r="B87" i="26"/>
  <c r="B86" i="26"/>
  <c r="B85" i="26"/>
  <c r="B84" i="26"/>
  <c r="B83" i="26"/>
  <c r="B100" i="26" s="1"/>
  <c r="D78" i="13" s="1"/>
  <c r="F59" i="13" s="1"/>
  <c r="B82" i="26"/>
  <c r="B81" i="26"/>
  <c r="B76" i="26"/>
  <c r="B75" i="26"/>
  <c r="B74" i="26"/>
  <c r="B73" i="26"/>
  <c r="B72" i="26"/>
  <c r="B71" i="26"/>
  <c r="B70" i="26"/>
  <c r="B69" i="26"/>
  <c r="B68" i="26"/>
  <c r="B67" i="26"/>
  <c r="B66" i="26"/>
  <c r="B65" i="26"/>
  <c r="B64" i="26"/>
  <c r="B63" i="26"/>
  <c r="B62" i="26"/>
  <c r="B61" i="26"/>
  <c r="B60" i="26"/>
  <c r="B59" i="26"/>
  <c r="B58" i="26"/>
  <c r="B77" i="26" s="1"/>
  <c r="D55" i="13" s="1"/>
  <c r="F36" i="13" s="1"/>
  <c r="B53" i="26"/>
  <c r="B52" i="26"/>
  <c r="B51" i="26"/>
  <c r="B50" i="26"/>
  <c r="B49" i="26"/>
  <c r="B48" i="26"/>
  <c r="B47" i="26"/>
  <c r="B46" i="26"/>
  <c r="B45" i="26"/>
  <c r="B44" i="26"/>
  <c r="B43" i="26"/>
  <c r="B42" i="26"/>
  <c r="B41" i="26"/>
  <c r="B40" i="26"/>
  <c r="B39" i="26"/>
  <c r="B38" i="26"/>
  <c r="B37" i="26"/>
  <c r="B54" i="26" s="1"/>
  <c r="D32" i="13" s="1"/>
  <c r="F13" i="13" s="1"/>
  <c r="B36" i="26"/>
  <c r="B35" i="26"/>
  <c r="G336" i="24"/>
  <c r="G335" i="24"/>
  <c r="G334" i="24"/>
  <c r="G333" i="24"/>
  <c r="G332" i="24"/>
  <c r="G337" i="24" s="1"/>
  <c r="H330" i="24" s="1"/>
  <c r="G331" i="24"/>
  <c r="G330" i="24"/>
  <c r="B330" i="24"/>
  <c r="A330" i="24"/>
  <c r="G325" i="24"/>
  <c r="G324" i="24"/>
  <c r="G323" i="24"/>
  <c r="G322" i="24"/>
  <c r="G326" i="24" s="1"/>
  <c r="H319" i="24" s="1"/>
  <c r="G321" i="24"/>
  <c r="G320" i="24"/>
  <c r="G319" i="24"/>
  <c r="B319" i="24"/>
  <c r="A319" i="24"/>
  <c r="G315" i="24"/>
  <c r="H308" i="24" s="1"/>
  <c r="G314" i="24"/>
  <c r="G313" i="24"/>
  <c r="G312" i="24"/>
  <c r="G311" i="24"/>
  <c r="G310" i="24"/>
  <c r="G309" i="24"/>
  <c r="G308" i="24"/>
  <c r="B308" i="24"/>
  <c r="A308" i="24"/>
  <c r="G303" i="24"/>
  <c r="G302" i="24"/>
  <c r="G301" i="24"/>
  <c r="G300" i="24"/>
  <c r="G299" i="24"/>
  <c r="G298" i="24"/>
  <c r="G297" i="24"/>
  <c r="G304" i="24" s="1"/>
  <c r="H297" i="24" s="1"/>
  <c r="B297" i="24"/>
  <c r="A297" i="24"/>
  <c r="G292" i="24"/>
  <c r="G291" i="24"/>
  <c r="G290" i="24"/>
  <c r="G289" i="24"/>
  <c r="G288" i="24"/>
  <c r="G287" i="24"/>
  <c r="G286" i="24"/>
  <c r="G293" i="24" s="1"/>
  <c r="H286" i="24" s="1"/>
  <c r="B286" i="24"/>
  <c r="A286" i="24"/>
  <c r="G282" i="24"/>
  <c r="G281" i="24"/>
  <c r="G280" i="24"/>
  <c r="G279" i="24"/>
  <c r="G278" i="24"/>
  <c r="G277" i="24"/>
  <c r="G276" i="24"/>
  <c r="H275" i="24"/>
  <c r="J275" i="24" s="1"/>
  <c r="G275" i="24"/>
  <c r="B275" i="24"/>
  <c r="A275" i="24"/>
  <c r="G270" i="24"/>
  <c r="G269" i="24"/>
  <c r="G268" i="24"/>
  <c r="G267" i="24"/>
  <c r="G266" i="24"/>
  <c r="G265" i="24"/>
  <c r="G264" i="24"/>
  <c r="G271" i="24" s="1"/>
  <c r="H264" i="24" s="1"/>
  <c r="B264" i="24"/>
  <c r="A264" i="24"/>
  <c r="G259" i="24"/>
  <c r="G258" i="24"/>
  <c r="G257" i="24"/>
  <c r="G256" i="24"/>
  <c r="G255" i="24"/>
  <c r="G254" i="24"/>
  <c r="G253" i="24"/>
  <c r="G260" i="24" s="1"/>
  <c r="H253" i="24" s="1"/>
  <c r="B253" i="24"/>
  <c r="A253" i="24"/>
  <c r="G248" i="24"/>
  <c r="G247" i="24"/>
  <c r="G246" i="24"/>
  <c r="G245" i="24"/>
  <c r="G244" i="24"/>
  <c r="G243" i="24"/>
  <c r="G242" i="24"/>
  <c r="G249" i="24" s="1"/>
  <c r="H242" i="24" s="1"/>
  <c r="B242" i="24"/>
  <c r="A242" i="24"/>
  <c r="G237" i="24"/>
  <c r="G236" i="24"/>
  <c r="G235" i="24"/>
  <c r="G234" i="24"/>
  <c r="G233" i="24"/>
  <c r="G238" i="24" s="1"/>
  <c r="H231" i="24" s="1"/>
  <c r="G232" i="24"/>
  <c r="G231" i="24"/>
  <c r="B231" i="24"/>
  <c r="A231" i="24"/>
  <c r="G226" i="24"/>
  <c r="G225" i="24"/>
  <c r="G224" i="24"/>
  <c r="G223" i="24"/>
  <c r="G222" i="24"/>
  <c r="G221" i="24"/>
  <c r="G227" i="24" s="1"/>
  <c r="H220" i="24" s="1"/>
  <c r="G220" i="24"/>
  <c r="B220" i="24"/>
  <c r="A220" i="24"/>
  <c r="G215" i="24"/>
  <c r="G214" i="24"/>
  <c r="G213" i="24"/>
  <c r="G212" i="24"/>
  <c r="G211" i="24"/>
  <c r="G210" i="24"/>
  <c r="G209" i="24"/>
  <c r="G216" i="24" s="1"/>
  <c r="H209" i="24" s="1"/>
  <c r="B209" i="24"/>
  <c r="A209" i="24"/>
  <c r="G204" i="24"/>
  <c r="G203" i="24"/>
  <c r="G202" i="24"/>
  <c r="G201" i="24"/>
  <c r="G200" i="24"/>
  <c r="G205" i="24" s="1"/>
  <c r="H198" i="24" s="1"/>
  <c r="G199" i="24"/>
  <c r="G198" i="24"/>
  <c r="B198" i="24"/>
  <c r="A198" i="24"/>
  <c r="G193" i="24"/>
  <c r="G192" i="24"/>
  <c r="G191" i="24"/>
  <c r="G190" i="24"/>
  <c r="G194" i="24" s="1"/>
  <c r="H187" i="24" s="1"/>
  <c r="G189" i="24"/>
  <c r="G188" i="24"/>
  <c r="G187" i="24"/>
  <c r="B187" i="24"/>
  <c r="A187" i="24"/>
  <c r="G183" i="24"/>
  <c r="H176" i="24" s="1"/>
  <c r="G182" i="24"/>
  <c r="G181" i="24"/>
  <c r="G180" i="24"/>
  <c r="G179" i="24"/>
  <c r="G178" i="24"/>
  <c r="G177" i="24"/>
  <c r="G176" i="24"/>
  <c r="B176" i="24"/>
  <c r="A176" i="24"/>
  <c r="G171" i="24"/>
  <c r="G170" i="24"/>
  <c r="G169" i="24"/>
  <c r="G168" i="24"/>
  <c r="G167" i="24"/>
  <c r="G166" i="24"/>
  <c r="G165" i="24"/>
  <c r="G172" i="24" s="1"/>
  <c r="H165" i="24" s="1"/>
  <c r="B165" i="24"/>
  <c r="A165" i="24"/>
  <c r="G160" i="24"/>
  <c r="G159" i="24"/>
  <c r="G158" i="24"/>
  <c r="G157" i="24"/>
  <c r="G156" i="24"/>
  <c r="G155" i="24"/>
  <c r="G154" i="24"/>
  <c r="G161" i="24" s="1"/>
  <c r="H154" i="24" s="1"/>
  <c r="B154" i="24"/>
  <c r="A154" i="24"/>
  <c r="G150" i="24"/>
  <c r="G149" i="24"/>
  <c r="G148" i="24"/>
  <c r="G147" i="24"/>
  <c r="G146" i="24"/>
  <c r="G145" i="24"/>
  <c r="G144" i="24"/>
  <c r="H143" i="24"/>
  <c r="J143" i="24" s="1"/>
  <c r="G143" i="24"/>
  <c r="B143" i="24"/>
  <c r="A143" i="24"/>
  <c r="G138" i="24"/>
  <c r="G137" i="24"/>
  <c r="G136" i="24"/>
  <c r="G135" i="24"/>
  <c r="G134" i="24"/>
  <c r="G133" i="24"/>
  <c r="G132" i="24"/>
  <c r="G139" i="24" s="1"/>
  <c r="H132" i="24" s="1"/>
  <c r="B132" i="24"/>
  <c r="A132" i="24"/>
  <c r="G127" i="24"/>
  <c r="G126" i="24"/>
  <c r="G125" i="24"/>
  <c r="G124" i="24"/>
  <c r="G123" i="24"/>
  <c r="G122" i="24"/>
  <c r="G121" i="24"/>
  <c r="G128" i="24" s="1"/>
  <c r="H121" i="24" s="1"/>
  <c r="B121" i="24"/>
  <c r="A121" i="24"/>
  <c r="G116" i="24"/>
  <c r="G115" i="24"/>
  <c r="G114" i="24"/>
  <c r="G113" i="24"/>
  <c r="G112" i="24"/>
  <c r="G111" i="24"/>
  <c r="G110" i="24"/>
  <c r="G117" i="24" s="1"/>
  <c r="H110" i="24" s="1"/>
  <c r="B110" i="24"/>
  <c r="A110" i="24"/>
  <c r="G105" i="24"/>
  <c r="G104" i="24"/>
  <c r="G103" i="24"/>
  <c r="G102" i="24"/>
  <c r="G101" i="24"/>
  <c r="G106" i="24" s="1"/>
  <c r="H99" i="24" s="1"/>
  <c r="G100" i="24"/>
  <c r="G99" i="24"/>
  <c r="B99" i="24"/>
  <c r="A99" i="24"/>
  <c r="G94" i="24"/>
  <c r="G93" i="24"/>
  <c r="G92" i="24"/>
  <c r="G91" i="24"/>
  <c r="G90" i="24"/>
  <c r="G89" i="24"/>
  <c r="G88" i="24"/>
  <c r="G95" i="24" s="1"/>
  <c r="H88" i="24" s="1"/>
  <c r="B88" i="24"/>
  <c r="A88" i="24"/>
  <c r="G83" i="24"/>
  <c r="G82" i="24"/>
  <c r="G81" i="24"/>
  <c r="G80" i="24"/>
  <c r="G79" i="24"/>
  <c r="G78" i="24"/>
  <c r="G77" i="24"/>
  <c r="G84" i="24" s="1"/>
  <c r="H77" i="24" s="1"/>
  <c r="G72" i="24"/>
  <c r="G71" i="24"/>
  <c r="G70" i="24"/>
  <c r="G69" i="24"/>
  <c r="G68" i="24"/>
  <c r="G67" i="24"/>
  <c r="G66" i="24"/>
  <c r="G73" i="24" s="1"/>
  <c r="H66" i="24" s="1"/>
  <c r="G61" i="24"/>
  <c r="G60" i="24"/>
  <c r="G59" i="24"/>
  <c r="G58" i="24"/>
  <c r="G57" i="24"/>
  <c r="G62" i="24" s="1"/>
  <c r="H55" i="24" s="1"/>
  <c r="G56" i="24"/>
  <c r="G55" i="24"/>
  <c r="G50" i="24"/>
  <c r="G49" i="24"/>
  <c r="G48" i="24"/>
  <c r="G47" i="24"/>
  <c r="G46" i="24"/>
  <c r="G45" i="24"/>
  <c r="G44" i="24"/>
  <c r="G51" i="24" s="1"/>
  <c r="H44" i="24" s="1"/>
  <c r="J44" i="24" s="1"/>
  <c r="K44" i="24" s="1"/>
  <c r="G39" i="24"/>
  <c r="G38" i="24"/>
  <c r="G37" i="24"/>
  <c r="G36" i="24"/>
  <c r="G35" i="24"/>
  <c r="G40" i="24" s="1"/>
  <c r="H33" i="24" s="1"/>
  <c r="G34" i="24"/>
  <c r="G33" i="24"/>
  <c r="G28" i="24"/>
  <c r="G27" i="24"/>
  <c r="G26" i="24"/>
  <c r="G25" i="24"/>
  <c r="G24" i="24"/>
  <c r="G23" i="24"/>
  <c r="G29" i="24" s="1"/>
  <c r="H22" i="24" s="1"/>
  <c r="G22" i="24"/>
  <c r="G17" i="24"/>
  <c r="G16" i="24"/>
  <c r="G15" i="24"/>
  <c r="G14" i="24"/>
  <c r="G13" i="24"/>
  <c r="G12" i="24"/>
  <c r="G11" i="24"/>
  <c r="G18" i="24" s="1"/>
  <c r="H11" i="24" s="1"/>
  <c r="A7" i="24"/>
  <c r="A6" i="24"/>
  <c r="B1" i="24"/>
  <c r="J204" i="14"/>
  <c r="J202" i="14"/>
  <c r="J200" i="14"/>
  <c r="J198" i="14"/>
  <c r="K192" i="14" s="1"/>
  <c r="K202" i="29" s="1"/>
  <c r="B192" i="14"/>
  <c r="J184" i="14"/>
  <c r="J182" i="14"/>
  <c r="J180" i="14"/>
  <c r="J178" i="14"/>
  <c r="K172" i="14" s="1"/>
  <c r="K181" i="29" s="1"/>
  <c r="B172" i="14"/>
  <c r="J163" i="14"/>
  <c r="J161" i="14"/>
  <c r="J159" i="14"/>
  <c r="J157" i="14"/>
  <c r="K151" i="14" s="1"/>
  <c r="K159" i="29" s="1"/>
  <c r="B151" i="14"/>
  <c r="J143" i="14"/>
  <c r="J141" i="14"/>
  <c r="J139" i="14"/>
  <c r="K131" i="14" s="1"/>
  <c r="K138" i="29" s="1"/>
  <c r="J137" i="14"/>
  <c r="D132" i="14"/>
  <c r="B131" i="14"/>
  <c r="J123" i="14"/>
  <c r="J121" i="14"/>
  <c r="J119" i="14"/>
  <c r="K111" i="14" s="1"/>
  <c r="K117" i="29" s="1"/>
  <c r="J117" i="14"/>
  <c r="B111" i="14"/>
  <c r="J103" i="14"/>
  <c r="J101" i="14"/>
  <c r="J99" i="14"/>
  <c r="J97" i="14"/>
  <c r="K91" i="14" s="1"/>
  <c r="K96" i="29" s="1"/>
  <c r="B91" i="14"/>
  <c r="J83" i="14"/>
  <c r="J81" i="14"/>
  <c r="J79" i="14"/>
  <c r="J77" i="14"/>
  <c r="D72" i="14"/>
  <c r="K71" i="14"/>
  <c r="K75" i="29" s="1"/>
  <c r="B71" i="14"/>
  <c r="J63" i="14"/>
  <c r="J61" i="14"/>
  <c r="K51" i="14" s="1"/>
  <c r="K54" i="29" s="1"/>
  <c r="J59" i="14"/>
  <c r="J57" i="14"/>
  <c r="B51" i="14"/>
  <c r="J43" i="14"/>
  <c r="J41" i="14"/>
  <c r="J39" i="14"/>
  <c r="J37" i="14"/>
  <c r="K31" i="14" s="1"/>
  <c r="K33" i="29" s="1"/>
  <c r="B31" i="14"/>
  <c r="J23" i="14"/>
  <c r="J21" i="14"/>
  <c r="J19" i="14"/>
  <c r="J17" i="14"/>
  <c r="K11" i="14" s="1"/>
  <c r="K12" i="29" s="1"/>
  <c r="A9" i="14"/>
  <c r="A8" i="14"/>
  <c r="C1" i="14"/>
  <c r="A8" i="13"/>
  <c r="A6" i="13"/>
  <c r="B1" i="13"/>
  <c r="T20" i="12"/>
  <c r="D193" i="14" s="1"/>
  <c r="S20" i="12"/>
  <c r="R20" i="12"/>
  <c r="A20" i="12"/>
  <c r="S19" i="12"/>
  <c r="T19" i="12" s="1"/>
  <c r="D173" i="14" s="1"/>
  <c r="R19" i="12"/>
  <c r="A19" i="12"/>
  <c r="T18" i="12"/>
  <c r="D152" i="14" s="1"/>
  <c r="S18" i="12"/>
  <c r="R18" i="12"/>
  <c r="A18" i="12"/>
  <c r="T17" i="12"/>
  <c r="S17" i="12"/>
  <c r="R17" i="12"/>
  <c r="A17" i="12"/>
  <c r="S16" i="12"/>
  <c r="T16" i="12" s="1"/>
  <c r="D112" i="14" s="1"/>
  <c r="R16" i="12"/>
  <c r="A16" i="12"/>
  <c r="T15" i="12"/>
  <c r="D92" i="14" s="1"/>
  <c r="S15" i="12"/>
  <c r="R15" i="12"/>
  <c r="A15" i="12"/>
  <c r="T14" i="12"/>
  <c r="S14" i="12"/>
  <c r="R14" i="12"/>
  <c r="A14" i="12"/>
  <c r="S13" i="12"/>
  <c r="T13" i="12" s="1"/>
  <c r="D52" i="14" s="1"/>
  <c r="R13" i="12"/>
  <c r="A13" i="12"/>
  <c r="T12" i="12"/>
  <c r="D32" i="14" s="1"/>
  <c r="S12" i="12"/>
  <c r="R12" i="12"/>
  <c r="A12" i="12"/>
  <c r="T11" i="12"/>
  <c r="D12" i="14" s="1"/>
  <c r="S11" i="12"/>
  <c r="R11" i="12"/>
  <c r="A7" i="12"/>
  <c r="A6" i="12"/>
  <c r="B1" i="12"/>
  <c r="E13" i="11"/>
  <c r="E12" i="11"/>
  <c r="E11" i="11"/>
  <c r="E10" i="11"/>
  <c r="C10" i="11"/>
  <c r="A10" i="11"/>
  <c r="A33" i="24" s="1"/>
  <c r="A7" i="11"/>
  <c r="A6" i="11"/>
  <c r="B1" i="11"/>
  <c r="A7" i="10"/>
  <c r="A6" i="10"/>
  <c r="B1" i="10"/>
  <c r="C41" i="9"/>
  <c r="E21" i="9"/>
  <c r="E18" i="9"/>
  <c r="E11" i="9"/>
  <c r="A6" i="9"/>
  <c r="A8" i="8"/>
  <c r="A6" i="8"/>
  <c r="B1" i="8"/>
  <c r="R31" i="5"/>
  <c r="S31" i="5" s="1"/>
  <c r="B31" i="5"/>
  <c r="R30" i="5"/>
  <c r="S30" i="5" s="1"/>
  <c r="B30" i="5"/>
  <c r="E20" i="9" s="1"/>
  <c r="S29" i="5"/>
  <c r="R29" i="5"/>
  <c r="B29" i="5"/>
  <c r="E19" i="9" s="1"/>
  <c r="S28" i="5"/>
  <c r="R28" i="5"/>
  <c r="B28" i="5"/>
  <c r="R27" i="5"/>
  <c r="S27" i="5" s="1"/>
  <c r="B27" i="5"/>
  <c r="E23" i="9" s="1"/>
  <c r="B11" i="10" s="1"/>
  <c r="D11" i="11" s="1"/>
  <c r="R26" i="5"/>
  <c r="S26" i="5" s="1"/>
  <c r="B26" i="5"/>
  <c r="E22" i="9" s="1"/>
  <c r="S25" i="5"/>
  <c r="R25" i="5"/>
  <c r="B25" i="5"/>
  <c r="S24" i="5"/>
  <c r="R24" i="5"/>
  <c r="B24" i="5"/>
  <c r="R23" i="5"/>
  <c r="S23" i="5" s="1"/>
  <c r="B23" i="5"/>
  <c r="E17" i="9" s="1"/>
  <c r="R22" i="5"/>
  <c r="S22" i="5" s="1"/>
  <c r="B22" i="5"/>
  <c r="E16" i="9" s="1"/>
  <c r="S21" i="5"/>
  <c r="R21" i="5"/>
  <c r="B21" i="5"/>
  <c r="E15" i="9" s="1"/>
  <c r="B12" i="10" s="1"/>
  <c r="D12" i="11" s="1"/>
  <c r="S20" i="5"/>
  <c r="R20" i="5"/>
  <c r="B20" i="5"/>
  <c r="R19" i="5"/>
  <c r="S19" i="5" s="1"/>
  <c r="B19" i="5"/>
  <c r="E14" i="9" s="1"/>
  <c r="R18" i="5"/>
  <c r="S18" i="5" s="1"/>
  <c r="B18" i="5"/>
  <c r="E13" i="9" s="1"/>
  <c r="B13" i="10" s="1"/>
  <c r="D13" i="11" s="1"/>
  <c r="S17" i="5"/>
  <c r="R17" i="5"/>
  <c r="B17" i="5"/>
  <c r="E12" i="9" s="1"/>
  <c r="B10" i="10" s="1"/>
  <c r="D10" i="11" s="1"/>
  <c r="S16" i="5"/>
  <c r="R16" i="5"/>
  <c r="B16" i="5"/>
  <c r="R15" i="5"/>
  <c r="S15" i="5" s="1"/>
  <c r="B15" i="5"/>
  <c r="R14" i="5"/>
  <c r="S14" i="5" s="1"/>
  <c r="B14" i="5"/>
  <c r="S13" i="5"/>
  <c r="R13" i="5"/>
  <c r="B13" i="5"/>
  <c r="C42" i="9" s="1"/>
  <c r="S12" i="5"/>
  <c r="R12" i="5"/>
  <c r="B12" i="5"/>
  <c r="R11" i="5"/>
  <c r="S11" i="5" s="1"/>
  <c r="B11" i="5"/>
  <c r="C40" i="9" s="1"/>
  <c r="A7" i="5"/>
  <c r="A6" i="5"/>
  <c r="D29" i="28" l="1"/>
  <c r="J154" i="24"/>
  <c r="J297" i="24"/>
  <c r="D46" i="28"/>
  <c r="G10" i="30"/>
  <c r="G10" i="31"/>
  <c r="J11" i="24"/>
  <c r="K11" i="24" s="1"/>
  <c r="D11" i="28"/>
  <c r="F11" i="28" s="1"/>
  <c r="G11" i="28" s="1"/>
  <c r="J176" i="24"/>
  <c r="D32" i="28"/>
  <c r="D40" i="28"/>
  <c r="J242" i="24"/>
  <c r="D18" i="28"/>
  <c r="J66" i="24"/>
  <c r="D21" i="28"/>
  <c r="J88" i="24"/>
  <c r="D26" i="28"/>
  <c r="J132" i="24"/>
  <c r="J308" i="24"/>
  <c r="D48" i="28"/>
  <c r="D45" i="28"/>
  <c r="J286" i="24"/>
  <c r="D14" i="28"/>
  <c r="J33" i="24"/>
  <c r="K33" i="24" s="1"/>
  <c r="K275" i="24"/>
  <c r="F44" i="28"/>
  <c r="G44" i="28" s="1"/>
  <c r="D22" i="28"/>
  <c r="J99" i="24"/>
  <c r="D38" i="28"/>
  <c r="J231" i="24"/>
  <c r="J330" i="24"/>
  <c r="D50" i="28"/>
  <c r="B33" i="24"/>
  <c r="B14" i="28"/>
  <c r="D12" i="31"/>
  <c r="D12" i="30"/>
  <c r="D17" i="28"/>
  <c r="J55" i="24"/>
  <c r="D20" i="28"/>
  <c r="J77" i="24"/>
  <c r="J121" i="24"/>
  <c r="D25" i="28"/>
  <c r="J187" i="24"/>
  <c r="D33" i="28"/>
  <c r="J264" i="24"/>
  <c r="D42" i="28"/>
  <c r="D37" i="28"/>
  <c r="J220" i="24"/>
  <c r="D12" i="28"/>
  <c r="F12" i="28" s="1"/>
  <c r="G12" i="28" s="1"/>
  <c r="J22" i="24"/>
  <c r="K22" i="24" s="1"/>
  <c r="J165" i="24"/>
  <c r="D30" i="28"/>
  <c r="B12" i="28"/>
  <c r="D11" i="31"/>
  <c r="D11" i="30"/>
  <c r="B22" i="24"/>
  <c r="J198" i="24"/>
  <c r="D34" i="28"/>
  <c r="B44" i="24"/>
  <c r="D13" i="31"/>
  <c r="D13" i="30"/>
  <c r="B13" i="28"/>
  <c r="D24" i="28"/>
  <c r="J110" i="24"/>
  <c r="J209" i="24"/>
  <c r="D36" i="28"/>
  <c r="J253" i="24"/>
  <c r="D41" i="28"/>
  <c r="J319" i="24"/>
  <c r="D49" i="28"/>
  <c r="K143" i="24"/>
  <c r="F28" i="28"/>
  <c r="G28" i="28" s="1"/>
  <c r="S32" i="5"/>
  <c r="S33" i="5" s="1"/>
  <c r="D10" i="30"/>
  <c r="B11" i="24"/>
  <c r="B11" i="28"/>
  <c r="D10" i="31"/>
  <c r="A11" i="28"/>
  <c r="D28" i="28"/>
  <c r="D44" i="28"/>
  <c r="B10" i="30"/>
  <c r="B11" i="14"/>
  <c r="A11" i="24"/>
  <c r="A22" i="24"/>
  <c r="A11" i="12"/>
  <c r="A13" i="13" s="1"/>
  <c r="B11" i="29"/>
  <c r="A44" i="24"/>
  <c r="B10" i="31"/>
  <c r="F37" i="28" l="1"/>
  <c r="G37" i="28" s="1"/>
  <c r="K220" i="24"/>
  <c r="D13" i="28"/>
  <c r="F14" i="28"/>
  <c r="K286" i="24"/>
  <c r="F45" i="28"/>
  <c r="G45" i="28" s="1"/>
  <c r="F40" i="28"/>
  <c r="G40" i="28" s="1"/>
  <c r="K242" i="24"/>
  <c r="K198" i="24"/>
  <c r="F34" i="28"/>
  <c r="G34" i="28" s="1"/>
  <c r="F42" i="28"/>
  <c r="G42" i="28" s="1"/>
  <c r="K264" i="24"/>
  <c r="F32" i="28"/>
  <c r="G32" i="28" s="1"/>
  <c r="K176" i="24"/>
  <c r="K187" i="24"/>
  <c r="F33" i="28"/>
  <c r="G33" i="28" s="1"/>
  <c r="K330" i="24"/>
  <c r="F50" i="28"/>
  <c r="G50" i="28" s="1"/>
  <c r="K308" i="24"/>
  <c r="F48" i="28"/>
  <c r="G48" i="28" s="1"/>
  <c r="G31" i="28"/>
  <c r="H28" i="28" s="1"/>
  <c r="K97" i="29" s="1"/>
  <c r="K231" i="24"/>
  <c r="F38" i="28"/>
  <c r="G38" i="28" s="1"/>
  <c r="F36" i="28"/>
  <c r="G36" i="28" s="1"/>
  <c r="K209" i="24"/>
  <c r="F25" i="28"/>
  <c r="G25" i="28" s="1"/>
  <c r="K121" i="24"/>
  <c r="K319" i="24"/>
  <c r="F49" i="28"/>
  <c r="G49" i="28" s="1"/>
  <c r="F24" i="28"/>
  <c r="G24" i="28" s="1"/>
  <c r="G27" i="28" s="1"/>
  <c r="H24" i="28" s="1"/>
  <c r="K76" i="29" s="1"/>
  <c r="K110" i="24"/>
  <c r="F20" i="28"/>
  <c r="G20" i="28" s="1"/>
  <c r="K77" i="24"/>
  <c r="K99" i="24"/>
  <c r="F22" i="28"/>
  <c r="G22" i="28" s="1"/>
  <c r="F21" i="28"/>
  <c r="G21" i="28" s="1"/>
  <c r="K88" i="24"/>
  <c r="K132" i="24"/>
  <c r="F26" i="28"/>
  <c r="G26" i="28" s="1"/>
  <c r="K165" i="24"/>
  <c r="F30" i="28"/>
  <c r="G30" i="28" s="1"/>
  <c r="K297" i="24"/>
  <c r="F46" i="28"/>
  <c r="G46" i="28" s="1"/>
  <c r="F17" i="28"/>
  <c r="G17" i="28" s="1"/>
  <c r="K55" i="24"/>
  <c r="G47" i="28"/>
  <c r="H44" i="28" s="1"/>
  <c r="K182" i="29" s="1"/>
  <c r="F18" i="28"/>
  <c r="G18" i="28" s="1"/>
  <c r="K66" i="24"/>
  <c r="K154" i="24"/>
  <c r="F29" i="28"/>
  <c r="G29" i="28" s="1"/>
  <c r="F41" i="28"/>
  <c r="G41" i="28" s="1"/>
  <c r="K253" i="24"/>
  <c r="G23" i="28" l="1"/>
  <c r="H20" i="28" s="1"/>
  <c r="K55" i="29" s="1"/>
  <c r="G51" i="28"/>
  <c r="H48" i="28" s="1"/>
  <c r="K203" i="29" s="1"/>
  <c r="G43" i="28"/>
  <c r="H40" i="28" s="1"/>
  <c r="K160" i="29" s="1"/>
  <c r="G19" i="28"/>
  <c r="H16" i="28" s="1"/>
  <c r="K34" i="29" s="1"/>
  <c r="F13" i="28"/>
  <c r="G13" i="28" s="1"/>
  <c r="G15" i="28" s="1"/>
  <c r="H11" i="28" s="1"/>
  <c r="K13" i="29" s="1"/>
  <c r="G14" i="28"/>
  <c r="G39" i="28"/>
  <c r="H36" i="28" s="1"/>
  <c r="K139" i="29" s="1"/>
  <c r="G35" i="28"/>
  <c r="H32" i="28" s="1"/>
  <c r="K118" i="29" s="1"/>
</calcChain>
</file>

<file path=xl/sharedStrings.xml><?xml version="1.0" encoding="utf-8"?>
<sst xmlns="http://schemas.openxmlformats.org/spreadsheetml/2006/main" count="2258" uniqueCount="489">
  <si>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</si>
  <si>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</si>
  <si>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</si>
  <si>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</si>
  <si>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</si>
  <si>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</si>
  <si>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</si>
  <si>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</si>
  <si>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</si>
  <si>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</si>
  <si>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</si>
  <si>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</si>
  <si>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</si>
  <si>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</si>
  <si>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</si>
  <si>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</si>
  <si>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</si>
  <si>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</si>
  <si>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</si>
  <si>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</si>
  <si>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</si>
  <si>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</si>
  <si>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</si>
  <si>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</si>
  <si>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</si>
  <si>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</si>
  <si>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</si>
  <si>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</si>
  <si>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</si>
  <si>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</si>
  <si>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</si>
  <si>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</si>
  <si>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</si>
  <si>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</si>
  <si>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</si>
  <si>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</si>
  <si>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</si>
  <si>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</si>
  <si>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FORMATO: CONTEXTO ESTRATEGICO</t>
  </si>
  <si>
    <t>Pagina:  2 de 15</t>
  </si>
  <si>
    <t xml:space="preserve">CONTEXTO ESTRATEGICO </t>
  </si>
  <si>
    <t>PROCESO: GESTIÓN DOCUMENTAL</t>
  </si>
  <si>
    <t>OBJETIVO: IMPLEMENTAR EL PROGRAMA DE GESTIÓN DOCUMENTAL APLICANDO EL MODELO DE GESTION DOCUMENTAL
Y ADMINISTRACIÓN DE ARCHIVOS (MGDA), PARA GARANTIZAR EL ACCESO A LA INFORMACIÓN EN FORMA
OPORTUNA Y PRESERVAR LA MEMORIA INSTITUCIONAL.</t>
  </si>
  <si>
    <t>FACTORES EXTERNOS</t>
  </si>
  <si>
    <t>CAUSAS</t>
  </si>
  <si>
    <t>FACTORES INTERNOS</t>
  </si>
  <si>
    <t>FACTORES DEL PROCESO</t>
  </si>
  <si>
    <t>LEGALES Y REGLAMENTARIOS</t>
  </si>
  <si>
    <t>Constante cambio de normatividad vigente a nivel nacional</t>
  </si>
  <si>
    <t>FINANCIEROS</t>
  </si>
  <si>
    <t>Baja Asignación  presupuestal de funcionamiento e inversión para administrar la documentación  de la administración municipal</t>
  </si>
  <si>
    <t>TRANSVERSALIDAD</t>
  </si>
  <si>
    <t>Baja aplicación de manuales, procedimientos y formatos en los archivos de gestión establecidos en el proceso de gestión documental por parte de las unidades administrativas</t>
  </si>
  <si>
    <t>POLÍTICOS</t>
  </si>
  <si>
    <t>Cambios de gobierno</t>
  </si>
  <si>
    <t>PERSONAL DE LA ENTIDAD (Capacidad del personal, políticas de manejo del talento humano, idoneidad)</t>
  </si>
  <si>
    <t>Insuficiente competencia e idoneidad del personal contratado frente al manejo del proceso de Gestión Documental en las Unidades Administrativas</t>
  </si>
  <si>
    <t>ARTICULACIÓN DE LOS PROCESOS</t>
  </si>
  <si>
    <t xml:space="preserve"> socialización y publicación  de documentos actualizados</t>
  </si>
  <si>
    <t>SOCIALES Y CULTURALES</t>
  </si>
  <si>
    <t>Idiosincrasia ciudadana -  soborno de ciudadanos para beneficio personal</t>
  </si>
  <si>
    <t>Baja aplicación de los principios y valores establecido en el código y Integridad y Buen Gobierno</t>
  </si>
  <si>
    <t>COMUNICACIÓN ENTRE LOS PROCESOS</t>
  </si>
  <si>
    <t>Deficiente fluidez en los canales de comunicación y respuesta entre los procesos</t>
  </si>
  <si>
    <t>ECONÓMICOS Y FINANCIEROS</t>
  </si>
  <si>
    <t>Presupuesto destinado al proceso</t>
  </si>
  <si>
    <t>TECNOLOGÍA (integridad de datos, disponibilidad de datos y sistemas, desarrollo, producción, mantenimiento de sistemas de información)</t>
  </si>
  <si>
    <t xml:space="preserve">Insuficientes herramientas tecnológicas que garanticen el acceso oportuno, disponibilidad y conservación de la información mantenimiento preventivo a los mismos </t>
  </si>
  <si>
    <t>RESPONSABLES DEL PROCESO</t>
  </si>
  <si>
    <t>Bajo Compromiso con la aplicación de los procesos de gestión documental.</t>
  </si>
  <si>
    <t>TECNOLÓGICOS</t>
  </si>
  <si>
    <t>Constante innovación tecnológica</t>
  </si>
  <si>
    <t>COMMUNICACIÓN INTERNA</t>
  </si>
  <si>
    <t>Diferentes canales de comunicación al interior de la entidad</t>
  </si>
  <si>
    <t>NORMATIVIDAD</t>
  </si>
  <si>
    <t>Debilidades en la aplicación de la normatividad vigente en las unidades administrativas.</t>
  </si>
  <si>
    <t>AMBIENTALES</t>
  </si>
  <si>
    <t>fenómenos
naturales.</t>
  </si>
  <si>
    <t>ESTRATÉGICOS</t>
  </si>
  <si>
    <t>Poca relevancia en la implementación, cumplimiento y seguimiento  del proceso de gestión documental en las unidades administrativas</t>
  </si>
  <si>
    <t>OTROS</t>
  </si>
  <si>
    <t>FACTORES GEOGRÁFICOS (ubicación, espacio,topografía, clima, recursos naturales, etc.)</t>
  </si>
  <si>
    <t>Debilidades en ubicación de depósitos y áreas de archivo</t>
  </si>
  <si>
    <t>Bajo compromiso y responsabilidad de los funcionarios  frente al desarrollo y cumplimiento de las actividades del  proceso en la unidades administrativas.</t>
  </si>
  <si>
    <t>PROCESOS OPERATIVOS</t>
  </si>
  <si>
    <t>Debilidades en el proceso de capacitación, inducción, reinducción en las unidades administrativas en cuanto al  proceso de gestión documental</t>
  </si>
  <si>
    <t>condiciones inadecuadas de almacenamiento</t>
  </si>
  <si>
    <t>Poca capacidad de almacenamiento de archivo dentro de las unidades administrativas</t>
  </si>
  <si>
    <t>EXTREMA</t>
  </si>
  <si>
    <t>ALTA</t>
  </si>
  <si>
    <t>MODERADA</t>
  </si>
  <si>
    <t>BAJA</t>
  </si>
  <si>
    <t>NORMATIVOS: Modificaciones normativas</t>
  </si>
  <si>
    <t>SOCIALES: Orden Público</t>
  </si>
  <si>
    <t xml:space="preserve">POLITICOS </t>
  </si>
  <si>
    <t>DISEÑO DEL PROCESO</t>
  </si>
  <si>
    <t>INTERACCIÓN CON LOS PROCESOS</t>
  </si>
  <si>
    <t>PROCEDIMIENTOS DEL PROCESO</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</si>
  <si>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</si>
  <si>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</si>
  <si>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</si>
  <si>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</si>
  <si>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</si>
  <si>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</si>
  <si>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</si>
  <si>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</si>
  <si>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</si>
  <si>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</si>
  <si>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</si>
  <si>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</si>
  <si>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</si>
  <si>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</si>
  <si>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</si>
  <si>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</si>
  <si>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</si>
  <si>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</si>
  <si>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</si>
  <si>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</si>
  <si>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</si>
  <si>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</si>
  <si>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</si>
  <si>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</si>
  <si>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</si>
  <si>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</si>
  <si>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</si>
  <si>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</si>
  <si>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</si>
  <si>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</si>
  <si>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</si>
  <si>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</si>
  <si>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</si>
  <si>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</si>
  <si>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</si>
  <si>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</si>
  <si>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</si>
  <si>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</si>
  <si>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</si>
  <si>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</si>
  <si>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</si>
  <si>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</si>
  <si>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</si>
  <si>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</si>
  <si>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</si>
  <si>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</si>
  <si>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</si>
  <si>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</si>
  <si>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</si>
  <si>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</si>
  <si>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</si>
  <si>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</si>
  <si>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</si>
  <si>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</si>
  <si>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</si>
  <si>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</si>
  <si>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</si>
  <si>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</si>
  <si>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</si>
  <si>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</si>
  <si>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</si>
  <si>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</si>
  <si>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</si>
  <si>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</si>
  <si>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</si>
  <si>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</si>
  <si>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</si>
  <si>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</si>
  <si>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</si>
  <si>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</si>
  <si>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</si>
  <si>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</si>
  <si>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</si>
  <si>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</si>
  <si>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</si>
  <si>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</si>
  <si>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</si>
  <si>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</si>
  <si>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</si>
  <si>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</si>
  <si>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</si>
  <si>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</si>
  <si>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</si>
  <si>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</si>
  <si>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</si>
  <si>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</si>
  <si>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</si>
  <si>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</si>
  <si>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</si>
  <si>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</si>
  <si>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</si>
  <si>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</si>
  <si>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</si>
  <si>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</si>
  <si>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</si>
  <si>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</si>
  <si>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</si>
  <si>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</si>
  <si>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</si>
  <si>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</si>
  <si>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</si>
  <si>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</si>
  <si>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</si>
  <si>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t>Codigo: FOR-13-PRO-SIG-05</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</si>
  <si>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</si>
  <si>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</si>
  <si>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</si>
  <si>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</si>
  <si>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</si>
  <si>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</si>
  <si>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</si>
  <si>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</si>
  <si>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</si>
  <si>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</si>
  <si>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</si>
  <si>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</si>
  <si>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</si>
  <si>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</si>
  <si>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</si>
  <si>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</si>
  <si>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</si>
  <si>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</si>
  <si>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</si>
  <si>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Entidades que brindan procesos de capacitación formal y no formal de fácil accesibilidad dentro de la red interinstitucional de capacitación, ofrecida por instituciones publicas (SENA-ESAP-AGN)</t>
  </si>
  <si>
    <t xml:space="preserve"> Dar a conocer a través de diferentes canales de comunicación institucional la oferta  de   capacitación de la red interinstitucional, las herramientas técnicas y el material de apoyo  o  a los funcionarios y contratistas	</t>
  </si>
  <si>
    <t>Gestionar con la dirección de talento humano la inclusión en el PIC de cursos, talleres o diplomados ofertados por la red interinstitucional, en temática de gestión documental</t>
  </si>
  <si>
    <t>Asistencia técnica y acompañamiento por parte del Archivo General de la Nación AGN, a través del enlace territorial</t>
  </si>
  <si>
    <r>
      <rPr>
        <b/>
        <sz val="11"/>
        <color theme="1"/>
        <rFont val="Arial"/>
        <family val="2"/>
      </rPr>
      <t xml:space="preserve"> </t>
    </r>
    <r>
      <rPr>
        <sz val="11"/>
        <color theme="1"/>
        <rFont val="Arial"/>
        <family val="2"/>
      </rPr>
      <t>Vincular personal con perfiles idóneos de acuerdo a las necesidades del proceso de gestión documental</t>
    </r>
  </si>
  <si>
    <r>
      <rPr>
        <b/>
        <sz val="11"/>
        <color theme="1"/>
        <rFont val="Arial"/>
        <family val="2"/>
      </rPr>
      <t xml:space="preserve"> </t>
    </r>
    <r>
      <rPr>
        <sz val="11"/>
        <color theme="1"/>
        <rFont val="Arial"/>
        <family val="2"/>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</si>
  <si>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</si>
  <si>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</si>
  <si>
    <t>Hacer uso del beneficio de la asistencia técnica, orientación y acompañamiento del AGN a través del enlace territorial</t>
  </si>
  <si>
    <r>
      <rPr>
        <sz val="11"/>
        <color theme="1"/>
        <rFont val="Arial"/>
        <family val="2"/>
      </rPr>
      <t>Oferta de personal en la región ( profesional, tecnólogo, técnico)  con perfil (bibliotecólogos, otros perfiles</t>
    </r>
    <r>
      <rPr>
        <sz val="11"/>
        <color theme="1"/>
        <rFont val="Arial"/>
        <family val="2"/>
      </rPr>
      <t xml:space="preserve"> ) con </t>
    </r>
    <r>
      <rPr>
        <sz val="11"/>
        <color theme="1"/>
        <rFont val="Arial"/>
        <family val="2"/>
      </rPr>
      <t>competencias y experiencia acorde a las necesidades demandadas</t>
    </r>
  </si>
  <si>
    <t>Adquisición, adecuación de depósitos y dotación de archivo conforme a los requisitos normativos</t>
  </si>
  <si>
    <t>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</si>
  <si>
    <t xml:space="preserve">Constante actualización de instrumentos y herramientas técnicas que facilitan a apropiación del conocimiento  del proceso de gestión documental  </t>
  </si>
  <si>
    <t>Realizar reunión semestral con el grupo de gestión documental para socializar y fomentar los valores del código de integridad y buen gobierno</t>
  </si>
  <si>
    <t>Flexibilidad del estado en la planeación del presupuesto del municipio para el fortalecimiento institucional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</si>
  <si>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</si>
  <si>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</si>
  <si>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</si>
  <si>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</si>
  <si>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</si>
  <si>
    <r>
      <rPr>
        <b/>
        <sz val="11"/>
        <color theme="1"/>
        <rFont val="Arial"/>
        <family val="2"/>
      </rPr>
      <t xml:space="preserve"> </t>
    </r>
    <r>
      <rPr>
        <sz val="11"/>
        <color theme="1"/>
        <rFont val="Arial"/>
        <family val="2"/>
      </rPr>
      <t>Coordinar con la dirección de talento Humano el seguimiento a la interiorización de principios y valores del código de integridad que contribuyan a mitigar la causa generadora del riesgo</t>
    </r>
  </si>
  <si>
    <t>Solicitar evidencias de capacitación en la socialización de la  política anti soborno a los servidores públicos, buscando  prevenir y prohibir cualquier intento o acto de soborno en el manejo documental</t>
  </si>
  <si>
    <t>Realizar visitas de  verificación y seguimiento  al proceso y procedimientos de  gestión documental por parte del grupo de gestión documental</t>
  </si>
  <si>
    <t>Realizar la verificación que las unidades administrativas cuenten con archivos de gestión organizados solicitando reportar al correo institucional de gestión documental, los inventarios documentales (FUID) de sus archivos de gestión conforme al procedimiento establecido</t>
  </si>
  <si>
    <t xml:space="preserve">Revisión periodica de la normatividad con el fin de tener actualizado el normograma del proceso </t>
  </si>
  <si>
    <t>FORMATO: IDENTIFICACION DE RIESGOS</t>
  </si>
  <si>
    <t>¿Qué puede suceder?</t>
  </si>
  <si>
    <t>¿Cómo puede suceder?
(Causas)</t>
  </si>
  <si>
    <t>¿Cuándo puede suceder?</t>
  </si>
  <si>
    <t>Consecuencias</t>
  </si>
  <si>
    <t>Riesgo</t>
  </si>
  <si>
    <t>Clasificación</t>
  </si>
  <si>
    <t xml:space="preserve">Ocultamiento, perdida, manipulación, destrucción o entrega indebida de información
</t>
  </si>
  <si>
    <t>Permanenete</t>
  </si>
  <si>
    <t>Perdida y/o desagregación de la información que reposa en los  expedientes</t>
  </si>
  <si>
    <t xml:space="preserve">Posibilidad de recibir o solicitar cualquier dadiva o beneficio a nombre propio o de terceros, con el fin de manipular, ocultar, alterar o destruir un documento o expediente
</t>
  </si>
  <si>
    <t>CORRUPCION - SOBORNO</t>
  </si>
  <si>
    <t>Hallazgos por entes de control</t>
  </si>
  <si>
    <t>Omisión, errores en procesos técnicos, perdida documental</t>
  </si>
  <si>
    <t>Perdida de imagen y credibilidad institucional, sanciones disciplinarias</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</si>
  <si>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</si>
  <si>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</si>
  <si>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</si>
  <si>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</si>
  <si>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</si>
  <si>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</si>
  <si>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</si>
  <si>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</si>
  <si>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</si>
  <si>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</si>
  <si>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</si>
  <si>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</si>
  <si>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</si>
  <si>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</si>
  <si>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</si>
  <si>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</si>
  <si>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</si>
  <si>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</si>
  <si>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</si>
  <si>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</si>
  <si>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</si>
  <si>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</si>
  <si>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</si>
  <si>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</si>
  <si>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</si>
  <si>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</si>
  <si>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</si>
  <si>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</si>
  <si>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</si>
  <si>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</si>
  <si>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</si>
  <si>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</si>
  <si>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</si>
  <si>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</si>
  <si>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</si>
  <si>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</si>
  <si>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</si>
  <si>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</si>
  <si>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</si>
  <si>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</si>
  <si>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</si>
  <si>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</si>
  <si>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</si>
  <si>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</si>
  <si>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</si>
  <si>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</si>
  <si>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</si>
  <si>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</si>
  <si>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</si>
  <si>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</si>
  <si>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</si>
  <si>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</si>
  <si>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</si>
  <si>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</si>
  <si>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</si>
  <si>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</si>
  <si>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</si>
  <si>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</si>
  <si>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</si>
  <si>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Improbable</t>
  </si>
  <si>
    <t>Rara Vez</t>
  </si>
  <si>
    <t>Insignificante</t>
  </si>
  <si>
    <t>Menor</t>
  </si>
  <si>
    <t>Moderado</t>
  </si>
  <si>
    <t>Catastrófico</t>
  </si>
  <si>
    <t>IMPACTO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</si>
  <si>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</si>
  <si>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</si>
  <si>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</si>
  <si>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</si>
  <si>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</si>
  <si>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</si>
  <si>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</si>
  <si>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</si>
  <si>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</si>
  <si>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</si>
  <si>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</si>
  <si>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</si>
  <si>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</si>
  <si>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</si>
  <si>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</si>
  <si>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t>
  </si>
  <si>
    <t>1. Responsable</t>
  </si>
  <si>
    <t>¿Existe un responsable asignado a la ejecución del control?</t>
  </si>
  <si>
    <t>Asignado</t>
  </si>
  <si>
    <t>Fuerte (Siempre se Ejecuta)</t>
  </si>
  <si>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</si>
  <si>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</si>
  <si>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</si>
  <si>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</si>
  <si>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</si>
  <si>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</si>
  <si>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 prevenir o detectar las causas que pueden dar origen al riesgo, ejemplo Verificar, Validar,Cotejar,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</si>
  <si>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</si>
  <si>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</si>
  <si>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</si>
  <si>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</si>
  <si>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</si>
  <si>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</si>
  <si>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No se investigan y resuelven oportunamente</t>
  </si>
  <si>
    <t>6. Evidencia de la ejecución del control</t>
  </si>
  <si>
    <t>¿Se deja evidencia o rastro de la ejecución del control, que permita a cualquier tercero con la evidencia, llegar a la misma conclusión?.</t>
  </si>
  <si>
    <t>Completa</t>
  </si>
  <si>
    <t>R#-C#</t>
  </si>
  <si>
    <t>DESCRIPCION DEL CONTROL</t>
  </si>
  <si>
    <t>CALIFICACION DEL DISEÑO</t>
  </si>
  <si>
    <t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t>
  </si>
  <si>
    <t>4. Cómo se realiza la actividad de control</t>
  </si>
  <si>
    <t>5. Qué pasa con las observaciones o desviaciones</t>
  </si>
  <si>
    <t>Incompleta</t>
  </si>
  <si>
    <t>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t>
  </si>
  <si>
    <t>Se investigan y se resuelven oportunamente</t>
  </si>
  <si>
    <t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</si>
  <si>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t>Seleccionar</t>
  </si>
  <si>
    <t>No Asignado</t>
  </si>
  <si>
    <t>Moderado (Algunas veces se ejecuta)</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</si>
  <si>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</si>
  <si>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</si>
  <si>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</si>
  <si>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</si>
  <si>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</si>
  <si>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</si>
  <si>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</si>
  <si>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</si>
  <si>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</si>
  <si>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</si>
  <si>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</si>
  <si>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</si>
  <si>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</si>
  <si>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</si>
  <si>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</si>
  <si>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</si>
  <si>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</si>
  <si>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</si>
  <si>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</si>
  <si>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</si>
  <si>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</si>
  <si>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</si>
  <si>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</si>
  <si>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</si>
  <si>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</si>
  <si>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</si>
  <si>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</si>
  <si>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</si>
  <si>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</si>
  <si>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</si>
  <si>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</si>
  <si>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</si>
  <si>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</si>
  <si>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</si>
  <si>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</si>
  <si>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</si>
  <si>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</si>
  <si>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</si>
  <si>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</si>
  <si>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</si>
  <si>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</si>
  <si>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</si>
  <si>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Inadecuado</t>
  </si>
  <si>
    <t>PERIODICIDAD</t>
  </si>
  <si>
    <t>Inoportuna</t>
  </si>
  <si>
    <t>PROPOSITO</t>
  </si>
  <si>
    <t>Detectar</t>
  </si>
  <si>
    <t>No es un Control</t>
  </si>
  <si>
    <t>COMO SE REALIZA</t>
  </si>
  <si>
    <t>No confiable</t>
  </si>
  <si>
    <t>OBSERVACIONES</t>
  </si>
  <si>
    <t>EVIDENCIA</t>
  </si>
  <si>
    <t>No existe</t>
  </si>
  <si>
    <t>EJECUCION</t>
  </si>
  <si>
    <t>Débil (No se ejecuta)</t>
  </si>
  <si>
    <t>Rara vez</t>
  </si>
  <si>
    <t>Casi seguro</t>
  </si>
  <si>
    <t>FORMATO: EVALUACION SOLIDEZ  DEL CONJUNTO DE CONTROLES</t>
  </si>
  <si>
    <t>Pagina:  13 de 15</t>
  </si>
  <si>
    <t>CALIFICACION DE LA EJECUCION DEL CONTROL</t>
  </si>
  <si>
    <t>SOLIDEZ INDIVIDUAL DEL CONTROL 
control Fuerte:100
Moderado:50
Débil:0</t>
  </si>
  <si>
    <t>SOLIDEZ DEL CONJUNTO DE CONTROLES</t>
  </si>
  <si>
    <t xml:space="preserve">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</si>
  <si>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</si>
  <si>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</si>
  <si>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</si>
  <si>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</si>
  <si>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</si>
  <si>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</si>
  <si>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</si>
  <si>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</si>
  <si>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</si>
  <si>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</si>
  <si>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</si>
  <si>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</si>
  <si>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</si>
  <si>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</si>
  <si>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</si>
  <si>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</si>
  <si>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</si>
  <si>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</si>
  <si>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</si>
  <si>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</si>
  <si>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</si>
  <si>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</si>
  <si>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</si>
  <si>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</si>
  <si>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</si>
  <si>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</si>
  <si>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</si>
  <si>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</si>
  <si>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t xml:space="preserve">
● Convocatoria
● Actas
● Planilla de asistencia
</t>
  </si>
  <si>
    <t>Semestral</t>
  </si>
  <si>
    <t xml:space="preserve">
● Actas
● Planilla de asistencia</t>
  </si>
  <si>
    <t>● Cronograma de Actividades 
● Formato acta de reunión_ FOR-02-PRO-GD-01
● Planilla de Asistencia</t>
  </si>
  <si>
    <t>ACCIÓN DE CONTINGENCIA</t>
  </si>
  <si>
    <t xml:space="preserve">● Memorando
● Informe  </t>
  </si>
  <si>
    <t>Permanentemente</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</si>
  <si>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</si>
  <si>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REPORTE ENERO-FEBRERO 2025</t>
  </si>
  <si>
    <t>REPORTE MARZO -ABRIL 2025</t>
  </si>
  <si>
    <t>Durante este periodo no se presentan avances en esta actividad</t>
  </si>
  <si>
    <t>Durante este periodo se realiza mesa tenica con fortalecimiento el dia 7 de abrIl a las 2:00 pm  con el fin de hacer revisión general de proceso y establecer documentación pendiente por actualizar</t>
  </si>
  <si>
    <t>Anual</t>
  </si>
  <si>
    <r>
      <rPr>
        <sz val="11"/>
        <color theme="1"/>
        <rFont val="Arial"/>
        <family val="2"/>
      </rPr>
      <t>● Cronograma de Actividades</t>
    </r>
    <r>
      <rPr>
        <sz val="11"/>
        <color rgb="FFFF0000"/>
        <rFont val="Arial"/>
        <family val="2"/>
      </rPr>
      <t xml:space="preserve"> </t>
    </r>
    <r>
      <rPr>
        <sz val="11"/>
        <color theme="1"/>
        <rFont val="Arial"/>
        <family val="2"/>
      </rPr>
      <t xml:space="preserve">
● Formato acta de reunión_ FOR-02-PRO-GD-01
</t>
    </r>
  </si>
  <si>
    <r>
      <rPr>
        <sz val="11"/>
        <color theme="1"/>
        <rFont val="Calibri"/>
        <family val="2"/>
      </rPr>
      <t xml:space="preserve">Se elabora circular 29 del 3 de abril de 2025 en  donde se socializa el cronograma de visitas de seguimiento a las unidades administritivas que se les hará seguimiento de los compromisos establecidos en el plan de trabajo de archivo para el primer trimestre del 2025, en cumplimiento a lo solicitado en la orden perentoria emanada por el AGN. 
Durante este periodo se llevaron a cabo 67 visitas de las 78 programadas en el cronograma.  Las siguientes son las  unidades administrativas visitadas:   
Oficina de Control Unico Disciplinario
Oficina Jurídica
Oficina Contratación
Despacho Secretaria General
Direccion de Atencion al Ciudadano
Grupo de Relaciones Estrategicas
Despacho planeacion
Dirección Ordenamiento Territorial Sostenible - OTS
Dirección Información y Aplicación de la norma Urbanística - DIANU
Dirección planeación del desarollo
Dirección Administración del SISBEN
Dirección Fortalecimiento Institucional
Dirección de Catastro Multiproposito
Despacho hacienda
Dirección Tesorería
Grupo Cobro Coactivo
Dirección Rentas
Despacho adminisitrativa
Dirección de Talento Humano
Grupo de seguridad y salud en el trabajo
Dirección De Recursos Fìsicos
Grupo de Bienes Fiscales y de Uso Publico
Grupo Almacen
SECRETARIA DE GOBIERNO (Despacho)
Dirección Justicia
Grupo Centro de Estudio y Analisis de Convivencia, Seguridad Ciudadana y Paz
Dirección de Espacio Público
Direccion Participacion Ciudadana y Comunitaria
Grupo Derechos Humanos, Libertades y Asuntos Religiosos
Direccion de Seguridad y Convivencia Ciudadana
Despacho salud
Dirección Aseguramiento
Dirección Salud Publica
Dirección Prestacion de Servicios y Calidad
Despacho educacion
Grupo Inspección y Vigilancia
Despacho desarrollo economico
Dirección Turismo
Dirección Emprendimiento, Fortalecimiento Empresarial y Empleo
Despacho cultura
Dirección de fomento de las practicas artisiticas y culturales del patrimonio
Grupo Bienes de Interes Cultural y Equipamientos Culturales
Grupo de formación y extención artistica cultural
Grupo de fomento a las practicas artisticas y culturales
Despacho Ambiente y Gestión del Riesgo
Dirección Ambiente, Agua y Cambio Climatico
Dirección Cuerpo Oficial de Bomberos
Despacho Desarrollo Social Comunitario
Dirección Infancia, Adolescencia y Juventud
Dirección Grupos Étnicos y Poblacion Vulnerable
Grupo Etnias
Grupo Discapacidad
Grupo de Atención y Orientación a las Victimas del Conflicto Armado
Dirección Mujer, Género y Diversidad Sexual
Despacho Agricultura y Desarrollo Rural 
Dirección Asuntos Agropecuarios y Umata
Dirección Desarrollo Rural
Despacho infraestructura
Direccion Tecnica
Direccion Operativa
Despacho movilidad
Dirección Trámites y Servicios
Dirección Asuntos Jurídicos de Tránsito
Dirección Operativa y Control de Tránsito
Despacho
Grupo de Ciencia Tecnologia e innovacion
Grupo infraestructura Tecnologica
</t>
    </r>
    <r>
      <rPr>
        <b/>
        <sz val="11"/>
        <color theme="1"/>
        <rFont val="Calibri"/>
        <family val="2"/>
      </rPr>
      <t xml:space="preserve">
</t>
    </r>
    <r>
      <rPr>
        <b/>
        <sz val="11"/>
        <color rgb="FFFF0000"/>
        <rFont val="Calibri"/>
        <family val="2"/>
      </rPr>
      <t>Porcentaje de cumplimiento: 86%</t>
    </r>
    <r>
      <rPr>
        <b/>
        <sz val="11"/>
        <color theme="1"/>
        <rFont val="Calibri"/>
        <family val="2"/>
      </rPr>
      <t xml:space="preserve">   </t>
    </r>
  </si>
  <si>
    <t>CATASTRÓFICO</t>
  </si>
  <si>
    <t>ACEPTAR EL RIESGO</t>
  </si>
  <si>
    <t>EVITAR EL RIESGO</t>
  </si>
  <si>
    <t>COMPARTIR EL RIESGO</t>
  </si>
  <si>
    <t>PROCESO:  SISTEMA INTEGRADO DE GESTIÓN Y MIPG</t>
  </si>
  <si>
    <t>Pagina:  6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</si>
</sst>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49"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10"/>
      <color rgb="FF00000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Calibri"/>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b/>
      <sz val="18"/>
      <color rgb="FF000000"/>
      <name val="Arial"/>
      <family val="2"/>
    </font>
    <font>
      <sz val="10"/>
      <color theme="1"/>
      <name val="Calibri"/>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11"/>
      <color rgb="FFFF0000"/>
      <name val="Calibri"/>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FFFFFF"/>
        <bgColor rgb="FFFFFFFF"/>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3">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608">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1"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8" fillId="0" borderId="10" xfId="0" applyFont="1" applyBorder="1" applyAlignment="1">
      <alignment horizontal="center" vertical="center"/>
    </xf>
    <xf numFmtId="0" fontId="8" fillId="0" borderId="68" xfId="0" applyFont="1" applyBorder="1" applyAlignment="1">
      <alignment horizontal="center" vertical="center"/>
    </xf>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62" xfId="0" applyFont="1" applyBorder="1"/>
    <xf numFmtId="0" fontId="9" fillId="0" borderId="0" xfId="0" applyFont="1" applyAlignment="1">
      <alignment wrapText="1"/>
    </xf>
    <xf numFmtId="0" fontId="10" fillId="0" borderId="10" xfId="0" applyFont="1" applyBorder="1"/>
    <xf numFmtId="0" fontId="10" fillId="0" borderId="64" xfId="0" applyFont="1" applyBorder="1"/>
    <xf numFmtId="0" fontId="10" fillId="16" borderId="63" xfId="0" applyFont="1" applyFill="1" applyBorder="1" applyAlignment="1">
      <alignment wrapText="1"/>
    </xf>
    <xf numFmtId="0" fontId="10" fillId="0" borderId="83" xfId="0" applyFont="1" applyBorder="1"/>
    <xf numFmtId="0" fontId="10" fillId="0" borderId="11" xfId="0" applyFont="1" applyBorder="1"/>
    <xf numFmtId="0" fontId="15" fillId="0" borderId="0" xfId="0" applyFont="1"/>
    <xf numFmtId="0" fontId="7" fillId="12" borderId="86" xfId="0" applyFont="1" applyFill="1" applyBorder="1" applyAlignment="1">
      <alignment horizontal="center" vertical="center"/>
    </xf>
    <xf numFmtId="0" fontId="7" fillId="12" borderId="87" xfId="0" applyFont="1" applyFill="1" applyBorder="1" applyAlignment="1">
      <alignment horizontal="center" vertical="center"/>
    </xf>
    <xf numFmtId="0" fontId="7" fillId="12" borderId="87" xfId="0" applyFont="1" applyFill="1" applyBorder="1" applyAlignment="1">
      <alignment vertical="center"/>
    </xf>
    <xf numFmtId="0" fontId="7" fillId="12" borderId="87" xfId="0" applyFont="1" applyFill="1" applyBorder="1" applyAlignment="1">
      <alignment horizontal="center" vertical="center" wrapText="1"/>
    </xf>
    <xf numFmtId="0" fontId="7" fillId="12" borderId="88" xfId="0" applyFont="1" applyFill="1" applyBorder="1" applyAlignment="1">
      <alignment horizontal="center" vertical="center"/>
    </xf>
    <xf numFmtId="0" fontId="10" fillId="0" borderId="16" xfId="0" applyFont="1" applyBorder="1"/>
    <xf numFmtId="0" fontId="10" fillId="0" borderId="65"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9" fillId="11" borderId="70" xfId="0" applyFont="1" applyFill="1" applyBorder="1" applyAlignment="1">
      <alignment horizontal="left"/>
    </xf>
    <xf numFmtId="0" fontId="21"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1"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1" fillId="0" borderId="10" xfId="0" applyFont="1" applyBorder="1" applyAlignment="1">
      <alignment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21" fillId="0" borderId="82" xfId="0" applyFont="1" applyBorder="1" applyAlignment="1">
      <alignment vertical="center" wrapText="1"/>
    </xf>
    <xf numFmtId="0" fontId="21" fillId="0" borderId="82" xfId="0" applyFont="1" applyBorder="1" applyAlignment="1">
      <alignment vertical="center"/>
    </xf>
    <xf numFmtId="0" fontId="21" fillId="0" borderId="10" xfId="0" applyFont="1" applyBorder="1" applyAlignment="1">
      <alignment horizontal="center" vertical="center"/>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9"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4" xfId="0" applyFont="1" applyFill="1" applyBorder="1" applyAlignment="1">
      <alignment horizontal="center" vertical="center"/>
    </xf>
    <xf numFmtId="0" fontId="7" fillId="12" borderId="101"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2" xfId="0" applyFont="1" applyBorder="1" applyAlignment="1">
      <alignment horizontal="left" vertical="center" wrapText="1"/>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76" xfId="0" applyFont="1" applyFill="1" applyBorder="1" applyAlignment="1">
      <alignment horizontal="center" vertical="center" wrapText="1"/>
    </xf>
    <xf numFmtId="0" fontId="22" fillId="18" borderId="76" xfId="0" applyFont="1" applyFill="1" applyBorder="1" applyAlignment="1">
      <alignment horizontal="center" vertical="center" wrapText="1"/>
    </xf>
    <xf numFmtId="0" fontId="22" fillId="18" borderId="10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5"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4"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4"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20" xfId="0" applyFont="1" applyFill="1" applyBorder="1" applyAlignment="1">
      <alignment horizontal="center" vertical="center"/>
    </xf>
    <xf numFmtId="0" fontId="27" fillId="19" borderId="70" xfId="0" applyFont="1" applyFill="1" applyBorder="1" applyAlignment="1">
      <alignment horizontal="center" vertical="center"/>
    </xf>
    <xf numFmtId="0" fontId="28" fillId="11" borderId="70" xfId="0" applyFont="1" applyFill="1" applyBorder="1" applyAlignment="1">
      <alignment horizontal="center" vertical="center"/>
    </xf>
    <xf numFmtId="0" fontId="28" fillId="9" borderId="70" xfId="0" applyFont="1" applyFill="1" applyBorder="1" applyAlignment="1">
      <alignment horizontal="center" vertical="center"/>
    </xf>
    <xf numFmtId="0" fontId="28" fillId="0" borderId="0" xfId="0" applyFont="1" applyAlignment="1">
      <alignment horizontal="center" vertical="center"/>
    </xf>
    <xf numFmtId="0" fontId="28" fillId="2" borderId="70" xfId="0" applyFont="1" applyFill="1" applyBorder="1" applyAlignment="1">
      <alignment horizontal="center" vertical="center"/>
    </xf>
    <xf numFmtId="0" fontId="28" fillId="21"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0" fillId="11" borderId="113"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20"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20" xfId="0" applyFont="1" applyFill="1" applyBorder="1" applyAlignment="1">
      <alignment horizontal="center" vertical="center"/>
    </xf>
    <xf numFmtId="0" fontId="27" fillId="11" borderId="70" xfId="0" applyFont="1" applyFill="1" applyBorder="1" applyAlignment="1">
      <alignment horizontal="center" vertical="center"/>
    </xf>
    <xf numFmtId="0" fontId="27" fillId="9" borderId="70" xfId="0" applyFont="1" applyFill="1" applyBorder="1" applyAlignment="1">
      <alignment horizontal="center" vertical="center"/>
    </xf>
    <xf numFmtId="0" fontId="27" fillId="0" borderId="0" xfId="0" applyFont="1" applyAlignment="1">
      <alignment horizontal="center" vertical="center"/>
    </xf>
    <xf numFmtId="0" fontId="27" fillId="2" borderId="70" xfId="0" applyFont="1" applyFill="1" applyBorder="1" applyAlignment="1">
      <alignment horizontal="center" vertical="center"/>
    </xf>
    <xf numFmtId="0" fontId="27" fillId="21" borderId="70" xfId="0" applyFont="1" applyFill="1" applyBorder="1" applyAlignment="1">
      <alignment horizontal="center" vertical="center"/>
    </xf>
    <xf numFmtId="0" fontId="10" fillId="11" borderId="141" xfId="0" applyFont="1" applyFill="1" applyBorder="1" applyAlignment="1">
      <alignment horizontal="center" vertical="center"/>
    </xf>
    <xf numFmtId="0" fontId="10" fillId="11" borderId="130" xfId="0" applyFont="1" applyFill="1" applyBorder="1"/>
    <xf numFmtId="0" fontId="10" fillId="11" borderId="131" xfId="0" applyFont="1" applyFill="1" applyBorder="1"/>
    <xf numFmtId="0" fontId="10" fillId="11" borderId="132" xfId="0" applyFont="1" applyFill="1" applyBorder="1"/>
    <xf numFmtId="0" fontId="1" fillId="10" borderId="142" xfId="0" applyFont="1" applyFill="1" applyBorder="1" applyAlignment="1">
      <alignment vertical="center" wrapText="1"/>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28" fillId="19" borderId="70"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0" xfId="0" applyFont="1" applyFill="1" applyBorder="1"/>
    <xf numFmtId="0" fontId="34" fillId="11" borderId="70" xfId="0" applyFont="1" applyFill="1" applyBorder="1" applyAlignment="1">
      <alignment horizontal="center" vertical="center"/>
    </xf>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0"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0" fillId="12" borderId="144"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2" xfId="0" applyFont="1" applyBorder="1"/>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5" xfId="0" applyFont="1" applyFill="1" applyBorder="1"/>
    <xf numFmtId="0" fontId="10" fillId="16" borderId="10" xfId="0" applyFont="1" applyFill="1" applyBorder="1"/>
    <xf numFmtId="0" fontId="37" fillId="0" borderId="0" xfId="0" applyFont="1"/>
    <xf numFmtId="0" fontId="10" fillId="16" borderId="70" xfId="0" applyFont="1" applyFill="1" applyBorder="1" applyAlignment="1">
      <alignment vertical="center"/>
    </xf>
    <xf numFmtId="0" fontId="37" fillId="0" borderId="0" xfId="0" applyFont="1" applyAlignment="1">
      <alignment vertical="top" wrapText="1"/>
    </xf>
    <xf numFmtId="0" fontId="10" fillId="0" borderId="0" xfId="0" applyFont="1" applyAlignment="1">
      <alignment vertical="center" wrapText="1"/>
    </xf>
    <xf numFmtId="0" fontId="37"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7" fillId="17" borderId="70" xfId="0" applyFont="1" applyFill="1" applyBorder="1"/>
    <xf numFmtId="0" fontId="10" fillId="16" borderId="70" xfId="0" applyFont="1" applyFill="1" applyBorder="1"/>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7"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1" fillId="10" borderId="142" xfId="0" applyFont="1" applyFill="1" applyBorder="1" applyAlignment="1">
      <alignment horizontal="left" vertical="center"/>
    </xf>
    <xf numFmtId="0" fontId="10"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1" fillId="10" borderId="63" xfId="0" applyFont="1" applyFill="1" applyBorder="1" applyAlignment="1">
      <alignment horizontal="left" vertical="center"/>
    </xf>
    <xf numFmtId="0" fontId="9" fillId="0" borderId="0" xfId="0" applyFont="1"/>
    <xf numFmtId="0" fontId="11" fillId="12" borderId="86" xfId="0" applyFont="1" applyFill="1" applyBorder="1" applyAlignment="1">
      <alignment horizontal="center" vertical="center" wrapText="1"/>
    </xf>
    <xf numFmtId="0" fontId="11" fillId="12" borderId="87" xfId="0" applyFont="1" applyFill="1" applyBorder="1" applyAlignment="1">
      <alignment horizontal="center" vertical="center"/>
    </xf>
    <xf numFmtId="0" fontId="11" fillId="12" borderId="87" xfId="0" applyFont="1" applyFill="1" applyBorder="1" applyAlignment="1">
      <alignment horizontal="center" vertical="center" wrapText="1"/>
    </xf>
    <xf numFmtId="0" fontId="11" fillId="12" borderId="88" xfId="0" applyFont="1" applyFill="1" applyBorder="1" applyAlignment="1">
      <alignment horizontal="center" vertical="center"/>
    </xf>
    <xf numFmtId="0" fontId="11" fillId="0" borderId="0" xfId="0" applyFont="1" applyAlignment="1">
      <alignment horizontal="center"/>
    </xf>
    <xf numFmtId="0" fontId="12" fillId="25" borderId="10" xfId="0" applyFont="1" applyFill="1" applyBorder="1" applyAlignment="1">
      <alignment horizontal="center" vertical="center" wrapText="1"/>
    </xf>
    <xf numFmtId="0" fontId="9" fillId="25" borderId="10" xfId="0" applyFont="1" applyFill="1" applyBorder="1" applyAlignment="1">
      <alignment horizontal="left" vertical="center" wrapText="1"/>
    </xf>
    <xf numFmtId="0" fontId="9" fillId="0" borderId="64" xfId="0" applyFont="1" applyBorder="1" applyAlignment="1">
      <alignment vertical="center" wrapText="1"/>
    </xf>
    <xf numFmtId="0" fontId="37" fillId="0" borderId="0" xfId="0" applyFont="1" applyAlignment="1">
      <alignment horizontal="center" vertical="center"/>
    </xf>
    <xf numFmtId="0" fontId="37" fillId="0" borderId="0" xfId="0" applyFont="1" applyAlignment="1">
      <alignment horizontal="center"/>
    </xf>
    <xf numFmtId="0" fontId="11" fillId="12" borderId="160" xfId="0" applyFont="1" applyFill="1" applyBorder="1" applyAlignment="1">
      <alignment horizontal="center" vertical="center"/>
    </xf>
    <xf numFmtId="0" fontId="9" fillId="18" borderId="5" xfId="0" applyFont="1" applyFill="1" applyBorder="1" applyAlignment="1">
      <alignment horizontal="left" vertical="center" wrapText="1"/>
    </xf>
    <xf numFmtId="0" fontId="4" fillId="0" borderId="66" xfId="0" applyFont="1" applyBorder="1" applyAlignment="1">
      <alignment horizontal="center" vertical="center" wrapText="1"/>
    </xf>
    <xf numFmtId="0" fontId="9" fillId="0" borderId="10" xfId="0" applyFont="1" applyBorder="1" applyAlignment="1">
      <alignment horizontal="center" vertical="center"/>
    </xf>
    <xf numFmtId="0" fontId="10" fillId="0" borderId="10" xfId="0" applyFont="1" applyBorder="1" applyAlignment="1">
      <alignment horizontal="center" wrapText="1"/>
    </xf>
    <xf numFmtId="0" fontId="9" fillId="18" borderId="87" xfId="0" applyFont="1" applyFill="1" applyBorder="1" applyAlignment="1">
      <alignment horizontal="left" vertical="center" wrapText="1"/>
    </xf>
    <xf numFmtId="0" fontId="38" fillId="0" borderId="10" xfId="0" applyFont="1" applyBorder="1" applyAlignment="1">
      <alignment horizontal="left" vertical="center" wrapText="1"/>
    </xf>
    <xf numFmtId="9" fontId="10" fillId="0" borderId="0" xfId="0" applyNumberFormat="1" applyFont="1"/>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3" fillId="0" borderId="69" xfId="0" applyFont="1" applyBorder="1"/>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38" xfId="0" applyFont="1" applyFill="1" applyBorder="1" applyAlignment="1">
      <alignment horizontal="right" vertical="center"/>
    </xf>
    <xf numFmtId="0" fontId="3" fillId="0" borderId="81" xfId="0" applyFont="1" applyBorder="1"/>
    <xf numFmtId="0" fontId="6" fillId="15" borderId="27" xfId="0" applyFont="1" applyFill="1" applyBorder="1" applyAlignment="1">
      <alignment horizontal="right" vertical="center"/>
    </xf>
    <xf numFmtId="0" fontId="4" fillId="0" borderId="66" xfId="0" applyFont="1" applyBorder="1" applyAlignment="1">
      <alignment horizontal="left" vertical="center" wrapText="1"/>
    </xf>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5" xfId="0" applyFont="1" applyBorder="1"/>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0" fillId="0" borderId="89" xfId="0" applyFont="1" applyBorder="1" applyAlignment="1">
      <alignment horizontal="center"/>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4"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82" xfId="0" applyFont="1" applyBorder="1" applyAlignment="1">
      <alignment horizontal="center" vertical="center" wrapText="1"/>
    </xf>
    <xf numFmtId="0" fontId="3" fillId="0" borderId="91" xfId="0" applyFont="1" applyBorder="1"/>
    <xf numFmtId="0" fontId="4" fillId="0" borderId="92" xfId="0" applyFont="1" applyBorder="1" applyAlignment="1">
      <alignment horizontal="center"/>
    </xf>
    <xf numFmtId="0" fontId="6" fillId="15" borderId="28" xfId="0" applyFont="1" applyFill="1" applyBorder="1" applyAlignment="1">
      <alignment horizontal="left" vertical="center"/>
    </xf>
    <xf numFmtId="0" fontId="17" fillId="15" borderId="41" xfId="0" applyFont="1" applyFill="1" applyBorder="1" applyAlignment="1">
      <alignment horizontal="left" vertical="center" wrapText="1"/>
    </xf>
    <xf numFmtId="0" fontId="17"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7" fillId="17" borderId="2" xfId="0" applyFont="1" applyFill="1" applyBorder="1" applyAlignment="1">
      <alignment horizontal="center" vertical="center"/>
    </xf>
    <xf numFmtId="0" fontId="11" fillId="17" borderId="19" xfId="0" applyFont="1" applyFill="1" applyBorder="1" applyAlignment="1">
      <alignment horizontal="center" vertical="center" wrapText="1"/>
    </xf>
    <xf numFmtId="0" fontId="4" fillId="0" borderId="66" xfId="0" applyFont="1" applyBorder="1" applyAlignment="1">
      <alignment horizontal="left" vertical="top" wrapText="1"/>
    </xf>
    <xf numFmtId="0" fontId="6" fillId="14" borderId="66" xfId="0" applyFont="1" applyFill="1" applyBorder="1" applyAlignment="1">
      <alignment horizontal="left" vertical="center" wrapText="1"/>
    </xf>
    <xf numFmtId="0" fontId="9" fillId="11" borderId="66" xfId="0" applyFont="1" applyFill="1" applyBorder="1" applyAlignment="1">
      <alignment horizontal="left" vertical="center"/>
    </xf>
    <xf numFmtId="0" fontId="9" fillId="11" borderId="56" xfId="0" applyFont="1" applyFill="1" applyBorder="1" applyAlignment="1">
      <alignment horizontal="left"/>
    </xf>
    <xf numFmtId="0" fontId="9" fillId="0" borderId="66" xfId="0" applyFont="1" applyBorder="1" applyAlignment="1">
      <alignment horizontal="left" vertical="center" wrapText="1"/>
    </xf>
    <xf numFmtId="0" fontId="9" fillId="0" borderId="66" xfId="0" applyFont="1" applyBorder="1" applyAlignment="1">
      <alignment horizontal="left" vertical="center"/>
    </xf>
    <xf numFmtId="0" fontId="9" fillId="0" borderId="66" xfId="0" applyFont="1" applyBorder="1" applyAlignment="1">
      <alignment horizontal="center" vertical="center"/>
    </xf>
    <xf numFmtId="0" fontId="6" fillId="15"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6" xfId="0" applyFont="1" applyFill="1" applyBorder="1" applyAlignment="1">
      <alignment horizontal="center" vertical="center" wrapText="1"/>
    </xf>
    <xf numFmtId="0" fontId="6" fillId="11" borderId="66" xfId="0" applyFont="1" applyFill="1" applyBorder="1" applyAlignment="1">
      <alignment horizontal="left" vertical="center" wrapText="1"/>
    </xf>
    <xf numFmtId="0" fontId="9" fillId="11" borderId="96" xfId="0" applyFont="1" applyFill="1" applyBorder="1" applyAlignment="1">
      <alignment horizontal="left" vertical="center"/>
    </xf>
    <xf numFmtId="0" fontId="3" fillId="0" borderId="98" xfId="0" applyFont="1" applyBorder="1"/>
    <xf numFmtId="0" fontId="3" fillId="0" borderId="97" xfId="0" applyFont="1" applyBorder="1"/>
    <xf numFmtId="0" fontId="19" fillId="14" borderId="66" xfId="0" applyFont="1" applyFill="1" applyBorder="1" applyAlignment="1">
      <alignment horizontal="center" vertical="top" wrapText="1"/>
    </xf>
    <xf numFmtId="0" fontId="19" fillId="14" borderId="66" xfId="0" applyFont="1" applyFill="1" applyBorder="1" applyAlignment="1">
      <alignment horizontal="center" vertical="center"/>
    </xf>
    <xf numFmtId="0" fontId="9" fillId="11" borderId="66" xfId="0" applyFont="1" applyFill="1" applyBorder="1" applyAlignment="1">
      <alignment horizontal="left" vertical="center" wrapText="1"/>
    </xf>
    <xf numFmtId="0" fontId="9" fillId="11" borderId="66" xfId="0" applyFont="1" applyFill="1" applyBorder="1" applyAlignment="1">
      <alignment horizontal="center" vertical="center"/>
    </xf>
    <xf numFmtId="0" fontId="19" fillId="14" borderId="82" xfId="0" applyFont="1" applyFill="1" applyBorder="1" applyAlignment="1">
      <alignment horizontal="center" vertical="center" textRotation="255"/>
    </xf>
    <xf numFmtId="0" fontId="19" fillId="14" borderId="66" xfId="0" applyFont="1" applyFill="1" applyBorder="1" applyAlignment="1">
      <alignment horizontal="center" wrapText="1"/>
    </xf>
    <xf numFmtId="0" fontId="3" fillId="0" borderId="92" xfId="0" applyFont="1" applyBorder="1"/>
    <xf numFmtId="0" fontId="4" fillId="0" borderId="6" xfId="0" applyFont="1" applyBorder="1" applyAlignment="1">
      <alignment horizontal="center" vertical="center" wrapText="1"/>
    </xf>
    <xf numFmtId="0" fontId="19" fillId="14" borderId="66" xfId="0" applyFont="1" applyFill="1" applyBorder="1" applyAlignment="1">
      <alignment horizontal="center"/>
    </xf>
    <xf numFmtId="0" fontId="4" fillId="11" borderId="66" xfId="0" applyFont="1" applyFill="1" applyBorder="1" applyAlignment="1">
      <alignment horizontal="left" vertical="center" wrapText="1"/>
    </xf>
    <xf numFmtId="0" fontId="11" fillId="11" borderId="66" xfId="0" applyFont="1" applyFill="1" applyBorder="1" applyAlignment="1">
      <alignment horizontal="left"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2" xfId="0" applyFont="1" applyBorder="1" applyAlignment="1">
      <alignment horizontal="center" vertical="center" wrapText="1"/>
    </xf>
    <xf numFmtId="0" fontId="3" fillId="0" borderId="67" xfId="0" applyFont="1" applyBorder="1"/>
    <xf numFmtId="0" fontId="7" fillId="15" borderId="51" xfId="0" applyFont="1" applyFill="1" applyBorder="1" applyAlignment="1">
      <alignment horizontal="left" vertical="center"/>
    </xf>
    <xf numFmtId="0" fontId="20" fillId="15" borderId="99" xfId="0" applyFont="1" applyFill="1" applyBorder="1" applyAlignment="1">
      <alignment horizontal="left" vertical="center" wrapText="1"/>
    </xf>
    <xf numFmtId="0" fontId="3" fillId="0" borderId="100" xfId="0" applyFont="1" applyBorder="1"/>
    <xf numFmtId="0" fontId="9" fillId="11" borderId="56" xfId="0" applyFont="1" applyFill="1" applyBorder="1" applyAlignment="1">
      <alignment horizontal="center" vertical="center" wrapText="1"/>
    </xf>
    <xf numFmtId="0" fontId="21" fillId="0" borderId="82" xfId="0" applyFont="1" applyBorder="1" applyAlignment="1">
      <alignment horizontal="center" vertical="center" wrapText="1"/>
    </xf>
    <xf numFmtId="0" fontId="4" fillId="0" borderId="102" xfId="0" applyFont="1" applyBorder="1" applyAlignment="1">
      <alignment horizontal="center" vertical="center" wrapText="1"/>
    </xf>
    <xf numFmtId="0" fontId="21" fillId="0" borderId="89" xfId="0" applyFont="1" applyBorder="1" applyAlignment="1">
      <alignment horizontal="center" vertical="center" wrapText="1"/>
    </xf>
    <xf numFmtId="0" fontId="9" fillId="0" borderId="82" xfId="0" applyFont="1" applyBorder="1" applyAlignment="1">
      <alignment horizontal="center" vertical="center"/>
    </xf>
    <xf numFmtId="0" fontId="4" fillId="0" borderId="82" xfId="0" applyFont="1" applyBorder="1" applyAlignment="1">
      <alignment horizontal="center" vertical="center"/>
    </xf>
    <xf numFmtId="0" fontId="9" fillId="0" borderId="82" xfId="0" applyFont="1" applyBorder="1" applyAlignment="1">
      <alignment horizontal="left"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3" xfId="0" applyFont="1" applyBorder="1"/>
    <xf numFmtId="0" fontId="7" fillId="12" borderId="19" xfId="0" applyFont="1" applyFill="1" applyBorder="1" applyAlignment="1">
      <alignment horizontal="center" vertical="center"/>
    </xf>
    <xf numFmtId="0" fontId="9" fillId="0" borderId="89" xfId="0" applyFont="1" applyBorder="1" applyAlignment="1">
      <alignment horizontal="center" vertical="center"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7" fillId="17" borderId="23" xfId="0" applyFont="1" applyFill="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89" xfId="0" applyFont="1" applyBorder="1" applyAlignment="1">
      <alignment horizontal="center"/>
    </xf>
    <xf numFmtId="0" fontId="7" fillId="17" borderId="1" xfId="0" applyFont="1" applyFill="1" applyBorder="1" applyAlignment="1">
      <alignment horizontal="center" vertical="center"/>
    </xf>
    <xf numFmtId="0" fontId="4" fillId="0" borderId="102" xfId="0" applyFont="1" applyBorder="1" applyAlignment="1">
      <alignment horizontal="center" vertical="center"/>
    </xf>
    <xf numFmtId="0" fontId="9" fillId="0" borderId="19" xfId="0" applyFont="1" applyBorder="1" applyAlignment="1">
      <alignment horizontal="left" vertical="center" wrapText="1"/>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31" fillId="20" borderId="135" xfId="0" applyFont="1" applyFill="1" applyBorder="1" applyAlignment="1">
      <alignment horizontal="center" vertical="center"/>
    </xf>
    <xf numFmtId="0" fontId="3" fillId="0" borderId="139" xfId="0" applyFont="1" applyBorder="1"/>
    <xf numFmtId="0" fontId="31" fillId="20" borderId="136" xfId="0" applyFont="1" applyFill="1" applyBorder="1" applyAlignment="1">
      <alignment horizontal="center" vertical="center"/>
    </xf>
    <xf numFmtId="0" fontId="3" fillId="0" borderId="140" xfId="0" applyFont="1" applyBorder="1"/>
    <xf numFmtId="0" fontId="25" fillId="0" borderId="92" xfId="0" applyFont="1" applyBorder="1" applyAlignment="1">
      <alignment horizontal="center" vertical="center" textRotation="90"/>
    </xf>
    <xf numFmtId="0" fontId="26" fillId="19" borderId="116" xfId="0" applyFont="1" applyFill="1" applyBorder="1" applyAlignment="1">
      <alignment horizontal="center" vertical="center"/>
    </xf>
    <xf numFmtId="0" fontId="3" fillId="0" borderId="119" xfId="0" applyFont="1" applyBorder="1"/>
    <xf numFmtId="0" fontId="26" fillId="2" borderId="116" xfId="0" applyFont="1" applyFill="1" applyBorder="1" applyAlignment="1">
      <alignment horizontal="center" vertical="center" wrapText="1"/>
    </xf>
    <xf numFmtId="0" fontId="26" fillId="9" borderId="116" xfId="0" applyFont="1" applyFill="1" applyBorder="1" applyAlignment="1">
      <alignment horizontal="center" vertical="center" wrapText="1"/>
    </xf>
    <xf numFmtId="0" fontId="24"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1"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26" fillId="20" borderId="121" xfId="0" applyFont="1" applyFill="1" applyBorder="1" applyAlignment="1">
      <alignment horizontal="center" vertical="center"/>
    </xf>
    <xf numFmtId="0" fontId="3" fillId="0" borderId="122" xfId="0" applyFont="1" applyBorder="1"/>
    <xf numFmtId="0" fontId="34" fillId="9" borderId="115" xfId="0" applyFont="1" applyFill="1" applyBorder="1" applyAlignment="1">
      <alignment horizontal="center" vertical="center"/>
    </xf>
    <xf numFmtId="0" fontId="3" fillId="0" borderId="118" xfId="0" applyFont="1" applyBorder="1"/>
    <xf numFmtId="0" fontId="34" fillId="9" borderId="116" xfId="0" applyFont="1" applyFill="1" applyBorder="1" applyAlignment="1">
      <alignment horizontal="center" vertical="center"/>
    </xf>
    <xf numFmtId="0" fontId="34" fillId="19"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4" fillId="2" borderId="121" xfId="0" applyFont="1" applyFill="1" applyBorder="1" applyAlignment="1">
      <alignment horizontal="center" vertical="center"/>
    </xf>
    <xf numFmtId="0" fontId="26" fillId="20" borderId="116" xfId="0" applyFont="1" applyFill="1" applyBorder="1" applyAlignment="1">
      <alignment horizontal="center" vertical="center"/>
    </xf>
    <xf numFmtId="0" fontId="3" fillId="0" borderId="123" xfId="0" applyFont="1" applyBorder="1"/>
    <xf numFmtId="0" fontId="29" fillId="2" borderId="116" xfId="0" applyFont="1" applyFill="1" applyBorder="1" applyAlignment="1">
      <alignment horizontal="center" vertical="center"/>
    </xf>
    <xf numFmtId="0" fontId="29" fillId="9" borderId="116" xfId="0" applyFont="1" applyFill="1" applyBorder="1" applyAlignment="1">
      <alignment horizontal="center" vertical="center"/>
    </xf>
    <xf numFmtId="0" fontId="26" fillId="9" borderId="116" xfId="0" applyFont="1" applyFill="1" applyBorder="1" applyAlignment="1">
      <alignment horizontal="center" vertical="center"/>
    </xf>
    <xf numFmtId="0" fontId="25"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4" fillId="19" borderId="116" xfId="0" applyFont="1" applyFill="1" applyBorder="1" applyAlignment="1">
      <alignment horizontal="center" vertical="center" wrapText="1"/>
    </xf>
    <xf numFmtId="0" fontId="34" fillId="20" borderId="121" xfId="0" applyFont="1" applyFill="1" applyBorder="1" applyAlignment="1">
      <alignment horizontal="center" vertical="center"/>
    </xf>
    <xf numFmtId="0" fontId="34" fillId="2" borderId="116" xfId="0" applyFont="1" applyFill="1" applyBorder="1" applyAlignment="1">
      <alignment horizontal="center" vertical="center"/>
    </xf>
    <xf numFmtId="0" fontId="34" fillId="9" borderId="116" xfId="0" applyFont="1" applyFill="1" applyBorder="1" applyAlignment="1">
      <alignment horizontal="center" vertical="center" wrapText="1"/>
    </xf>
    <xf numFmtId="0" fontId="34" fillId="2" borderId="116" xfId="0" applyFont="1" applyFill="1" applyBorder="1" applyAlignment="1">
      <alignment horizontal="center" vertical="center" wrapText="1"/>
    </xf>
    <xf numFmtId="0" fontId="26" fillId="9" borderId="115" xfId="0" applyFont="1" applyFill="1" applyBorder="1" applyAlignment="1">
      <alignment horizontal="center" vertical="center"/>
    </xf>
    <xf numFmtId="0" fontId="26" fillId="2" borderId="121" xfId="0" applyFont="1" applyFill="1" applyBorder="1" applyAlignment="1">
      <alignment horizontal="center" vertical="center"/>
    </xf>
    <xf numFmtId="0" fontId="26" fillId="19" borderId="116" xfId="0" applyFont="1" applyFill="1" applyBorder="1" applyAlignment="1">
      <alignment horizontal="center" vertical="center" wrapText="1"/>
    </xf>
    <xf numFmtId="0" fontId="34" fillId="20" borderId="116" xfId="0" applyFont="1" applyFill="1" applyBorder="1" applyAlignment="1">
      <alignment horizontal="center" vertical="center"/>
    </xf>
    <xf numFmtId="0" fontId="26" fillId="2" borderId="116" xfId="0" applyFont="1" applyFill="1" applyBorder="1" applyAlignment="1">
      <alignment horizontal="center" vertical="center"/>
    </xf>
    <xf numFmtId="0" fontId="24"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9" xfId="0" applyFont="1" applyFill="1" applyBorder="1" applyAlignment="1">
      <alignment horizontal="center" vertical="center" wrapText="1"/>
    </xf>
    <xf numFmtId="0" fontId="30" fillId="0" borderId="92" xfId="0" applyFont="1" applyBorder="1" applyAlignment="1">
      <alignment horizontal="center" vertical="center" textRotation="90"/>
    </xf>
    <xf numFmtId="0" fontId="31" fillId="9" borderId="135" xfId="0" applyFont="1" applyFill="1" applyBorder="1" applyAlignment="1">
      <alignment horizontal="center" vertical="center"/>
    </xf>
    <xf numFmtId="0" fontId="3" fillId="0" borderId="137" xfId="0" applyFont="1" applyBorder="1"/>
    <xf numFmtId="0" fontId="31" fillId="2" borderId="135" xfId="0" applyFont="1" applyFill="1" applyBorder="1" applyAlignment="1">
      <alignment horizontal="center" vertical="center"/>
    </xf>
    <xf numFmtId="0" fontId="24" fillId="10" borderId="134" xfId="0" applyFont="1" applyFill="1" applyBorder="1" applyAlignment="1">
      <alignment horizontal="left" vertical="center" wrapText="1"/>
    </xf>
    <xf numFmtId="0" fontId="14"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1" fillId="9" borderId="136" xfId="0" applyFont="1" applyFill="1" applyBorder="1" applyAlignment="1">
      <alignment horizontal="center" vertical="center"/>
    </xf>
    <xf numFmtId="0" fontId="3" fillId="0" borderId="138" xfId="0" applyFont="1" applyBorder="1"/>
    <xf numFmtId="0" fontId="32" fillId="2" borderId="136" xfId="0" applyFont="1" applyFill="1" applyBorder="1" applyAlignment="1">
      <alignment horizontal="center" vertical="center"/>
    </xf>
    <xf numFmtId="0" fontId="33" fillId="9" borderId="136" xfId="0" applyFont="1" applyFill="1" applyBorder="1" applyAlignment="1">
      <alignment horizontal="center" vertical="center"/>
    </xf>
    <xf numFmtId="0" fontId="31" fillId="19" borderId="136" xfId="0" applyFont="1" applyFill="1" applyBorder="1" applyAlignment="1">
      <alignment horizontal="center" vertical="center"/>
    </xf>
    <xf numFmtId="0" fontId="31" fillId="2" borderId="136" xfId="0" applyFont="1" applyFill="1" applyBorder="1" applyAlignment="1">
      <alignment horizontal="center" vertical="center" wrapText="1"/>
    </xf>
    <xf numFmtId="0" fontId="31" fillId="9" borderId="136" xfId="0" applyFont="1" applyFill="1" applyBorder="1" applyAlignment="1">
      <alignment horizontal="center" vertical="center" wrapText="1"/>
    </xf>
    <xf numFmtId="0" fontId="31" fillId="19" borderId="136" xfId="0" applyFont="1" applyFill="1" applyBorder="1" applyAlignment="1">
      <alignment horizontal="center" vertical="center" wrapText="1"/>
    </xf>
    <xf numFmtId="0" fontId="31" fillId="2" borderId="136" xfId="0" applyFont="1" applyFill="1" applyBorder="1" applyAlignment="1">
      <alignment horizontal="center" vertical="center"/>
    </xf>
    <xf numFmtId="0" fontId="30" fillId="11" borderId="124"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xf>
    <xf numFmtId="0" fontId="14" fillId="23" borderId="90" xfId="0" applyFont="1" applyFill="1" applyBorder="1" applyAlignment="1">
      <alignment horizontal="center" vertical="center" wrapText="1"/>
    </xf>
    <xf numFmtId="0" fontId="8" fillId="0" borderId="90" xfId="0" applyFont="1" applyBorder="1" applyAlignment="1">
      <alignment horizontal="center" vertical="center" wrapText="1"/>
    </xf>
    <xf numFmtId="0" fontId="4" fillId="0" borderId="90" xfId="0" applyFont="1" applyBorder="1" applyAlignment="1">
      <alignment horizontal="center" vertical="center" wrapText="1"/>
    </xf>
    <xf numFmtId="0" fontId="6" fillId="22" borderId="1" xfId="0" applyFont="1" applyFill="1" applyBorder="1" applyAlignment="1">
      <alignment horizontal="center" vertical="center"/>
    </xf>
    <xf numFmtId="0" fontId="6" fillId="22" borderId="90" xfId="0" applyFont="1" applyFill="1" applyBorder="1" applyAlignment="1">
      <alignment horizontal="center" vertical="center"/>
    </xf>
    <xf numFmtId="0" fontId="3" fillId="0" borderId="145" xfId="0" applyFont="1" applyBorder="1"/>
    <xf numFmtId="0" fontId="6" fillId="22" borderId="90" xfId="0" applyFont="1" applyFill="1" applyBorder="1" applyAlignment="1">
      <alignment horizontal="center" vertical="center" wrapText="1"/>
    </xf>
    <xf numFmtId="0" fontId="6" fillId="22" borderId="19" xfId="0" applyFont="1" applyFill="1" applyBorder="1" applyAlignment="1">
      <alignment horizontal="center" vertical="center"/>
    </xf>
    <xf numFmtId="0" fontId="11" fillId="22"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19" fillId="0" borderId="6" xfId="0" applyFont="1" applyBorder="1" applyAlignment="1">
      <alignment horizontal="center" vertical="center"/>
    </xf>
    <xf numFmtId="0" fontId="4" fillId="0" borderId="90" xfId="0" applyFont="1" applyBorder="1" applyAlignment="1">
      <alignment horizontal="left" vertical="center" wrapText="1"/>
    </xf>
    <xf numFmtId="0" fontId="4" fillId="0" borderId="83" xfId="0" applyFont="1" applyBorder="1" applyAlignment="1">
      <alignment horizontal="left" vertical="center" wrapText="1"/>
    </xf>
    <xf numFmtId="0" fontId="4" fillId="0" borderId="83"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4" fillId="0" borderId="8" xfId="0" applyFont="1" applyBorder="1" applyAlignment="1">
      <alignment horizontal="center" vertical="center" wrapText="1"/>
    </xf>
    <xf numFmtId="0" fontId="19"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1"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82" xfId="0" applyFont="1" applyFill="1" applyBorder="1" applyAlignment="1">
      <alignment horizontal="center" vertical="center"/>
    </xf>
    <xf numFmtId="0" fontId="4" fillId="22" borderId="82" xfId="0" applyFont="1" applyFill="1" applyBorder="1" applyAlignment="1">
      <alignment horizontal="center" vertical="center" wrapText="1"/>
    </xf>
    <xf numFmtId="0" fontId="4" fillId="24" borderId="102"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0" fillId="22"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2" borderId="89" xfId="0" applyFont="1" applyFill="1" applyBorder="1" applyAlignment="1">
      <alignment horizontal="center" vertical="center"/>
    </xf>
    <xf numFmtId="0" fontId="4" fillId="0" borderId="82"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5" fillId="0" borderId="0" xfId="0" applyFont="1" applyAlignment="1">
      <alignment vertical="center" textRotation="90"/>
    </xf>
    <xf numFmtId="0" fontId="4" fillId="0" borderId="0" xfId="0" applyFont="1" applyAlignment="1">
      <alignment horizontal="center" vertical="center" wrapText="1"/>
    </xf>
    <xf numFmtId="0" fontId="38" fillId="0" borderId="0" xfId="0" applyFont="1" applyAlignment="1">
      <alignment horizontal="center"/>
    </xf>
    <xf numFmtId="0" fontId="24" fillId="10" borderId="154" xfId="0" applyFont="1" applyFill="1" applyBorder="1" applyAlignment="1">
      <alignment horizontal="left" vertical="center" wrapText="1"/>
    </xf>
    <xf numFmtId="0" fontId="3" fillId="0" borderId="155" xfId="0" applyFont="1" applyBorder="1"/>
    <xf numFmtId="0" fontId="1" fillId="10" borderId="73" xfId="0" applyFont="1" applyFill="1" applyBorder="1" applyAlignment="1">
      <alignment horizontal="left" vertical="center" wrapText="1"/>
    </xf>
    <xf numFmtId="0" fontId="7" fillId="10" borderId="111" xfId="0" applyFont="1" applyFill="1" applyBorder="1" applyAlignment="1">
      <alignment horizontal="left"/>
    </xf>
    <xf numFmtId="0" fontId="21" fillId="10" borderId="111" xfId="0" applyFont="1" applyFill="1" applyBorder="1" applyAlignment="1">
      <alignment horizontal="center" vertical="center"/>
    </xf>
    <xf numFmtId="0" fontId="24" fillId="10" borderId="28" xfId="0" applyFont="1" applyFill="1" applyBorder="1" applyAlignment="1">
      <alignment horizontal="left" vertical="center" wrapText="1"/>
    </xf>
    <xf numFmtId="0" fontId="31" fillId="9" borderId="158" xfId="0" applyFont="1" applyFill="1" applyBorder="1" applyAlignment="1">
      <alignment horizontal="center" vertical="center"/>
    </xf>
    <xf numFmtId="0" fontId="24" fillId="0" borderId="0" xfId="0" applyFont="1" applyAlignment="1">
      <alignment horizontal="left" vertical="center" wrapText="1"/>
    </xf>
    <xf numFmtId="0" fontId="38" fillId="0" borderId="0" xfId="0" applyFont="1" applyAlignment="1">
      <alignment horizontal="center" vertical="center"/>
    </xf>
    <xf numFmtId="0" fontId="25" fillId="0" borderId="0" xfId="0" applyFont="1" applyAlignment="1">
      <alignment horizontal="center" vertical="top"/>
    </xf>
    <xf numFmtId="0" fontId="6"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7" fillId="0" borderId="6" xfId="0" applyFont="1" applyBorder="1" applyAlignment="1">
      <alignment horizontal="center"/>
    </xf>
    <xf numFmtId="0" fontId="16" fillId="0" borderId="47" xfId="0" applyFont="1" applyBorder="1" applyAlignment="1">
      <alignment horizontal="center" vertical="center" wrapText="1"/>
    </xf>
    <xf numFmtId="0" fontId="9" fillId="0" borderId="90" xfId="0" applyFont="1" applyBorder="1" applyAlignment="1">
      <alignment horizontal="center" vertical="center" wrapText="1"/>
    </xf>
    <xf numFmtId="0" fontId="9" fillId="0" borderId="90" xfId="0" applyFont="1" applyBorder="1" applyAlignment="1">
      <alignment horizontal="center" vertical="center"/>
    </xf>
    <xf numFmtId="0" fontId="16" fillId="0" borderId="51" xfId="0" applyFont="1" applyBorder="1" applyAlignment="1">
      <alignment horizontal="center" vertical="center" wrapText="1"/>
    </xf>
    <xf numFmtId="0" fontId="9" fillId="0" borderId="66" xfId="0" applyFont="1" applyBorder="1" applyAlignment="1">
      <alignment horizontal="left"/>
    </xf>
    <xf numFmtId="0" fontId="9" fillId="0" borderId="51" xfId="0" applyFont="1" applyBorder="1" applyAlignment="1">
      <alignment horizontal="center"/>
    </xf>
    <xf numFmtId="0" fontId="7" fillId="0" borderId="1" xfId="0" applyFont="1" applyBorder="1" applyAlignment="1">
      <alignment horizontal="left" vertical="center" wrapText="1"/>
    </xf>
    <xf numFmtId="0" fontId="9" fillId="0" borderId="82" xfId="0" applyFont="1" applyBorder="1" applyAlignment="1">
      <alignment horizontal="center" vertical="center" wrapText="1"/>
    </xf>
    <xf numFmtId="0" fontId="0" fillId="0" borderId="161" xfId="0" applyBorder="1"/>
    <xf numFmtId="0" fontId="3" fillId="0" borderId="161" xfId="0" applyFont="1" applyBorder="1"/>
    <xf numFmtId="0" fontId="3" fillId="0" borderId="161" xfId="0" applyFont="1" applyBorder="1" applyAlignment="1">
      <alignment horizontal="center"/>
    </xf>
    <xf numFmtId="0" fontId="2" fillId="0" borderId="154" xfId="0" applyFont="1" applyBorder="1" applyAlignment="1">
      <alignment horizontal="center" vertical="center" wrapText="1"/>
    </xf>
    <xf numFmtId="0" fontId="2" fillId="0" borderId="162" xfId="0" applyFont="1" applyBorder="1" applyAlignment="1">
      <alignment horizontal="center" vertical="center" wrapText="1"/>
    </xf>
    <xf numFmtId="0" fontId="10" fillId="0" borderId="161" xfId="0" applyFont="1" applyBorder="1" applyAlignment="1">
      <alignment horizontal="center" vertical="center"/>
    </xf>
    <xf numFmtId="0" fontId="4" fillId="0" borderId="20" xfId="0" applyFont="1" applyBorder="1" applyAlignment="1">
      <alignment horizontal="left" vertical="center" wrapText="1"/>
    </xf>
    <xf numFmtId="0" fontId="4" fillId="0" borderId="52" xfId="0" applyFont="1" applyBorder="1" applyAlignment="1">
      <alignment horizontal="left" vertical="center" wrapText="1"/>
    </xf>
    <xf numFmtId="0" fontId="2" fillId="0" borderId="161" xfId="0" applyFont="1" applyBorder="1" applyAlignment="1">
      <alignment horizontal="center" vertical="center" wrapText="1"/>
    </xf>
    <xf numFmtId="0" fontId="6" fillId="15" borderId="113" xfId="0" applyFont="1" applyFill="1" applyBorder="1" applyAlignment="1">
      <alignment horizontal="left" vertical="center"/>
    </xf>
    <xf numFmtId="0" fontId="3" fillId="0" borderId="120" xfId="0" applyFont="1" applyBorder="1"/>
    <xf numFmtId="0" fontId="4" fillId="0" borderId="161" xfId="0" applyFont="1" applyBorder="1" applyAlignment="1">
      <alignment horizontal="left" vertical="center" wrapText="1"/>
    </xf>
    <xf numFmtId="0" fontId="4" fillId="0" borderId="161" xfId="0" applyFont="1" applyBorder="1" applyAlignment="1">
      <alignment horizontal="center" vertical="center" wrapText="1"/>
    </xf>
    <xf numFmtId="0" fontId="1" fillId="0" borderId="104" xfId="0" applyFont="1" applyBorder="1" applyAlignment="1">
      <alignment horizontal="center" vertical="center" wrapText="1"/>
    </xf>
    <xf numFmtId="0" fontId="3" fillId="0" borderId="113" xfId="0" applyFont="1" applyBorder="1"/>
    <xf numFmtId="0" fontId="4" fillId="0" borderId="40" xfId="0" applyFont="1" applyBorder="1" applyAlignment="1">
      <alignment horizontal="center"/>
    </xf>
    <xf numFmtId="0" fontId="3" fillId="0" borderId="132" xfId="0" applyFont="1" applyBorder="1"/>
    <xf numFmtId="0" fontId="3" fillId="0" borderId="161" xfId="0" applyFont="1" applyBorder="1" applyAlignment="1">
      <alignment horizontal="left" vertical="center"/>
    </xf>
    <xf numFmtId="0" fontId="10" fillId="0" borderId="104" xfId="0" applyFont="1" applyBorder="1" applyAlignment="1">
      <alignment horizontal="center"/>
    </xf>
    <xf numFmtId="0" fontId="3" fillId="0" borderId="130" xfId="0" applyFont="1" applyBorder="1"/>
    <xf numFmtId="0" fontId="4" fillId="0" borderId="24" xfId="0" applyFont="1" applyBorder="1" applyAlignment="1">
      <alignment horizontal="left" vertical="center" wrapText="1"/>
    </xf>
    <xf numFmtId="0" fontId="8" fillId="0" borderId="161" xfId="0" applyFont="1" applyBorder="1" applyAlignment="1">
      <alignment horizontal="center" vertical="center" wrapText="1"/>
    </xf>
    <xf numFmtId="0" fontId="9" fillId="0" borderId="19" xfId="0" applyFont="1" applyBorder="1" applyAlignment="1">
      <alignment vertical="center" wrapText="1"/>
    </xf>
    <xf numFmtId="0" fontId="9" fillId="0" borderId="66" xfId="0" applyFont="1" applyBorder="1" applyAlignment="1">
      <alignment vertical="center" wrapText="1"/>
    </xf>
    <xf numFmtId="0" fontId="16" fillId="0" borderId="101" xfId="0" applyFont="1" applyBorder="1" applyAlignment="1">
      <alignment horizontal="center" vertical="center" wrapText="1"/>
    </xf>
    <xf numFmtId="0" fontId="16" fillId="0" borderId="154" xfId="0" applyFont="1" applyBorder="1" applyAlignment="1">
      <alignment horizontal="center" vertical="center" wrapText="1"/>
    </xf>
    <xf numFmtId="0" fontId="16" fillId="0" borderId="81"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160" xfId="0" applyFont="1" applyBorder="1" applyAlignment="1">
      <alignment horizontal="center" vertical="center" wrapText="1"/>
    </xf>
    <xf numFmtId="0" fontId="16" fillId="0" borderId="98" xfId="0" applyFont="1" applyBorder="1" applyAlignment="1">
      <alignment horizontal="center" vertical="center" wrapText="1"/>
    </xf>
    <xf numFmtId="0" fontId="16" fillId="0" borderId="9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438150</xdr:colOff>
      <xdr:row>40</xdr:row>
      <xdr:rowOff>1581150</xdr:rowOff>
    </xdr:from>
    <xdr:ext cx="895350" cy="2571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3088" y="3656175"/>
          <a:ext cx="885825" cy="2476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447675</xdr:colOff>
      <xdr:row>40</xdr:row>
      <xdr:rowOff>1828800</xdr:rowOff>
    </xdr:from>
    <xdr:ext cx="914400" cy="27622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3563" y="3646650"/>
          <a:ext cx="904875" cy="2667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447675</xdr:colOff>
      <xdr:row>40</xdr:row>
      <xdr:rowOff>2095500</xdr:rowOff>
    </xdr:from>
    <xdr:ext cx="895350" cy="26670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3088" y="3651413"/>
          <a:ext cx="885825" cy="25717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447675</xdr:colOff>
      <xdr:row>40</xdr:row>
      <xdr:rowOff>2371725</xdr:rowOff>
    </xdr:from>
    <xdr:ext cx="904875" cy="24765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898325" y="3660938"/>
          <a:ext cx="895350" cy="2381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1847850</xdr:rowOff>
    </xdr:from>
    <xdr:ext cx="895350" cy="23812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3088" y="3665700"/>
          <a:ext cx="88582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2105025</xdr:rowOff>
    </xdr:from>
    <xdr:ext cx="895350" cy="22860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3088" y="3670463"/>
          <a:ext cx="885825" cy="2190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2371725</xdr:rowOff>
    </xdr:from>
    <xdr:ext cx="895350" cy="22860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3088" y="3670463"/>
          <a:ext cx="885825" cy="21907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2647950</xdr:rowOff>
    </xdr:from>
    <xdr:ext cx="885825" cy="22860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2695575</xdr:colOff>
      <xdr:row>49</xdr:row>
      <xdr:rowOff>1276350</xdr:rowOff>
    </xdr:from>
    <xdr:ext cx="1866900" cy="272415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17313" y="2422688"/>
          <a:ext cx="1857375" cy="27146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95250</xdr:colOff>
      <xdr:row>46</xdr:row>
      <xdr:rowOff>895350</xdr:rowOff>
    </xdr:from>
    <xdr:ext cx="1857375" cy="120967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2075" y="3179925"/>
          <a:ext cx="1847850" cy="120015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9525</xdr:colOff>
      <xdr:row>49</xdr:row>
      <xdr:rowOff>1343025</xdr:rowOff>
    </xdr:from>
    <xdr:ext cx="5657850" cy="35242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1838" y="3608550"/>
          <a:ext cx="5648325" cy="34290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3800475</xdr:rowOff>
    </xdr:from>
    <xdr:ext cx="8734425" cy="81915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3550" y="3375188"/>
          <a:ext cx="8724900" cy="8096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66675</xdr:colOff>
      <xdr:row>11</xdr:row>
      <xdr:rowOff>685800</xdr:rowOff>
    </xdr:from>
    <xdr:ext cx="381000" cy="485775"/>
    <xdr:sp macro="" textlink="">
      <xdr:nvSpPr>
        <xdr:cNvPr id="15" name="Shape 15">
          <a:extLst>
            <a:ext uri="{FF2B5EF4-FFF2-40B4-BE49-F238E27FC236}">
              <a16:creationId xmlns:a16="http://schemas.microsoft.com/office/drawing/2014/main" id="{00000000-0008-0000-0000-00000F000000}"/>
            </a:ext>
          </a:extLst>
        </xdr:cNvPr>
        <xdr:cNvSpPr/>
      </xdr:nvSpPr>
      <xdr:spPr>
        <a:xfrm>
          <a:off x="5165025" y="3546638"/>
          <a:ext cx="361950" cy="4667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34</xdr:row>
      <xdr:rowOff>1095375</xdr:rowOff>
    </xdr:from>
    <xdr:ext cx="495300" cy="600075"/>
    <xdr:sp macro="" textlink="">
      <xdr:nvSpPr>
        <xdr:cNvPr id="16" name="Shape 16">
          <a:extLst>
            <a:ext uri="{FF2B5EF4-FFF2-40B4-BE49-F238E27FC236}">
              <a16:creationId xmlns:a16="http://schemas.microsoft.com/office/drawing/2014/main" id="{00000000-0008-0000-0000-000010000000}"/>
            </a:ext>
          </a:extLst>
        </xdr:cNvPr>
        <xdr:cNvSpPr/>
      </xdr:nvSpPr>
      <xdr:spPr>
        <a:xfrm>
          <a:off x="5107875" y="3489488"/>
          <a:ext cx="476250" cy="5810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40</xdr:row>
      <xdr:rowOff>1133475</xdr:rowOff>
    </xdr:from>
    <xdr:ext cx="504825" cy="600075"/>
    <xdr:sp macro="" textlink="">
      <xdr:nvSpPr>
        <xdr:cNvPr id="17" name="Shape 17">
          <a:extLst>
            <a:ext uri="{FF2B5EF4-FFF2-40B4-BE49-F238E27FC236}">
              <a16:creationId xmlns:a16="http://schemas.microsoft.com/office/drawing/2014/main" id="{00000000-0008-0000-0000-000011000000}"/>
            </a:ext>
          </a:extLst>
        </xdr:cNvPr>
        <xdr:cNvSpPr/>
      </xdr:nvSpPr>
      <xdr:spPr>
        <a:xfrm>
          <a:off x="5103113" y="3489488"/>
          <a:ext cx="485775" cy="5810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49</xdr:row>
      <xdr:rowOff>1076325</xdr:rowOff>
    </xdr:from>
    <xdr:ext cx="495300" cy="561975"/>
    <xdr:sp macro="" textlink="">
      <xdr:nvSpPr>
        <xdr:cNvPr id="18" name="Shape 18">
          <a:extLst>
            <a:ext uri="{FF2B5EF4-FFF2-40B4-BE49-F238E27FC236}">
              <a16:creationId xmlns:a16="http://schemas.microsoft.com/office/drawing/2014/main" id="{00000000-0008-0000-0000-000012000000}"/>
            </a:ext>
          </a:extLst>
        </xdr:cNvPr>
        <xdr:cNvSpPr/>
      </xdr:nvSpPr>
      <xdr:spPr>
        <a:xfrm>
          <a:off x="5107875" y="3508538"/>
          <a:ext cx="476250" cy="5429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0</xdr:colOff>
      <xdr:row>52</xdr:row>
      <xdr:rowOff>1190625</xdr:rowOff>
    </xdr:from>
    <xdr:ext cx="485775" cy="619125"/>
    <xdr:sp macro="" textlink="">
      <xdr:nvSpPr>
        <xdr:cNvPr id="19" name="Shape 19">
          <a:extLst>
            <a:ext uri="{FF2B5EF4-FFF2-40B4-BE49-F238E27FC236}">
              <a16:creationId xmlns:a16="http://schemas.microsoft.com/office/drawing/2014/main" id="{00000000-0008-0000-0000-000013000000}"/>
            </a:ext>
          </a:extLst>
        </xdr:cNvPr>
        <xdr:cNvSpPr/>
      </xdr:nvSpPr>
      <xdr:spPr>
        <a:xfrm>
          <a:off x="5112638" y="3479963"/>
          <a:ext cx="466725" cy="6000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52</xdr:row>
      <xdr:rowOff>3219450</xdr:rowOff>
    </xdr:from>
    <xdr:ext cx="533400" cy="628650"/>
    <xdr:sp macro="" textlink="">
      <xdr:nvSpPr>
        <xdr:cNvPr id="20" name="Shape 20">
          <a:extLst>
            <a:ext uri="{FF2B5EF4-FFF2-40B4-BE49-F238E27FC236}">
              <a16:creationId xmlns:a16="http://schemas.microsoft.com/office/drawing/2014/main" id="{00000000-0008-0000-0000-000014000000}"/>
            </a:ext>
          </a:extLst>
        </xdr:cNvPr>
        <xdr:cNvSpPr/>
      </xdr:nvSpPr>
      <xdr:spPr>
        <a:xfrm>
          <a:off x="5088825" y="3475200"/>
          <a:ext cx="514350" cy="6096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21</xdr:row>
      <xdr:rowOff>1638300</xdr:rowOff>
    </xdr:from>
    <xdr:ext cx="466725" cy="657225"/>
    <xdr:sp macro="" textlink="">
      <xdr:nvSpPr>
        <xdr:cNvPr id="21" name="Shape 21">
          <a:extLst>
            <a:ext uri="{FF2B5EF4-FFF2-40B4-BE49-F238E27FC236}">
              <a16:creationId xmlns:a16="http://schemas.microsoft.com/office/drawing/2014/main" id="{00000000-0008-0000-0000-000015000000}"/>
            </a:ext>
          </a:extLst>
        </xdr:cNvPr>
        <xdr:cNvSpPr/>
      </xdr:nvSpPr>
      <xdr:spPr>
        <a:xfrm>
          <a:off x="5122163" y="3460913"/>
          <a:ext cx="447675" cy="6381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17</xdr:row>
      <xdr:rowOff>314325</xdr:rowOff>
    </xdr:from>
    <xdr:ext cx="466725" cy="657225"/>
    <xdr:sp macro="" textlink="">
      <xdr:nvSpPr>
        <xdr:cNvPr id="2" name="Shape 21">
          <a:extLst>
            <a:ext uri="{FF2B5EF4-FFF2-40B4-BE49-F238E27FC236}">
              <a16:creationId xmlns:a16="http://schemas.microsoft.com/office/drawing/2014/main" id="{00000000-0008-0000-0000-000002000000}"/>
            </a:ext>
          </a:extLst>
        </xdr:cNvPr>
        <xdr:cNvSpPr/>
      </xdr:nvSpPr>
      <xdr:spPr>
        <a:xfrm>
          <a:off x="5122163" y="3460913"/>
          <a:ext cx="447675" cy="6381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371475</xdr:colOff>
      <xdr:row>18</xdr:row>
      <xdr:rowOff>419100</xdr:rowOff>
    </xdr:from>
    <xdr:ext cx="1343025" cy="29527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79250" y="3637125"/>
          <a:ext cx="1333500" cy="285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6.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14.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5" name="image12.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6" name="image3.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1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5.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2.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3" name="image4.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7.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68580</xdr:colOff>
      <xdr:row>0</xdr:row>
      <xdr:rowOff>60960</xdr:rowOff>
    </xdr:from>
    <xdr:ext cx="1310640" cy="716500"/>
    <xdr:pic>
      <xdr:nvPicPr>
        <xdr:cNvPr id="36" name="image9.png" descr="Membretes_2024_2-01">
          <a:extLst>
            <a:ext uri="{FF2B5EF4-FFF2-40B4-BE49-F238E27FC236}">
              <a16:creationId xmlns:a16="http://schemas.microsoft.com/office/drawing/2014/main" id="{326D34BD-DD8C-44E0-97BA-DAAF03A794F1}"/>
            </a:ext>
          </a:extLst>
        </xdr:cNvPr>
        <xdr:cNvPicPr preferRelativeResize="0"/>
      </xdr:nvPicPr>
      <xdr:blipFill rotWithShape="1">
        <a:blip xmlns:r="http://schemas.openxmlformats.org/officeDocument/2006/relationships" r:embed="rId13" cstate="print"/>
        <a:srcRect t="16732" r="63193" b="24707"/>
        <a:stretch>
          <a:fillRect/>
        </a:stretch>
      </xdr:blipFill>
      <xdr:spPr>
        <a:xfrm>
          <a:off x="68580" y="60960"/>
          <a:ext cx="1310640" cy="7165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289560</xdr:colOff>
      <xdr:row>0</xdr:row>
      <xdr:rowOff>154305</xdr:rowOff>
    </xdr:from>
    <xdr:ext cx="685800" cy="819150"/>
    <xdr:pic>
      <xdr:nvPicPr>
        <xdr:cNvPr id="2" name="image6.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9685020" y="154305"/>
          <a:ext cx="685800" cy="819150"/>
        </a:xfrm>
        <a:prstGeom prst="rect">
          <a:avLst/>
        </a:prstGeom>
        <a:noFill/>
      </xdr:spPr>
    </xdr:pic>
    <xdr:clientData fLocksWithSheet="0"/>
  </xdr:oneCellAnchor>
  <xdr:oneCellAnchor>
    <xdr:from>
      <xdr:col>0</xdr:col>
      <xdr:colOff>137160</xdr:colOff>
      <xdr:row>0</xdr:row>
      <xdr:rowOff>0</xdr:rowOff>
    </xdr:from>
    <xdr:ext cx="1813560" cy="991436"/>
    <xdr:pic>
      <xdr:nvPicPr>
        <xdr:cNvPr id="4" name="image9.png" descr="Membretes_2024_2-01">
          <a:extLst>
            <a:ext uri="{FF2B5EF4-FFF2-40B4-BE49-F238E27FC236}">
              <a16:creationId xmlns:a16="http://schemas.microsoft.com/office/drawing/2014/main" id="{BCAD5E19-9BCD-4E11-948B-9E519C3FA997}"/>
            </a:ext>
          </a:extLst>
        </xdr:cNvPr>
        <xdr:cNvPicPr preferRelativeResize="0"/>
      </xdr:nvPicPr>
      <xdr:blipFill rotWithShape="1">
        <a:blip xmlns:r="http://schemas.openxmlformats.org/officeDocument/2006/relationships" r:embed="rId2" cstate="print"/>
        <a:srcRect t="16732" r="63193" b="24707"/>
        <a:stretch>
          <a:fillRect/>
        </a:stretch>
      </xdr:blipFill>
      <xdr:spPr>
        <a:xfrm>
          <a:off x="137160" y="0"/>
          <a:ext cx="1813560" cy="991436"/>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6.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0</xdr:rowOff>
    </xdr:from>
    <xdr:ext cx="1524000" cy="833140"/>
    <xdr:pic>
      <xdr:nvPicPr>
        <xdr:cNvPr id="4" name="image9.png" descr="Membretes_2024_2-01">
          <a:extLst>
            <a:ext uri="{FF2B5EF4-FFF2-40B4-BE49-F238E27FC236}">
              <a16:creationId xmlns:a16="http://schemas.microsoft.com/office/drawing/2014/main" id="{E089C515-C8F2-463F-922C-22FC83ED4D70}"/>
            </a:ext>
          </a:extLst>
        </xdr:cNvPr>
        <xdr:cNvPicPr preferRelativeResize="0"/>
      </xdr:nvPicPr>
      <xdr:blipFill rotWithShape="1">
        <a:blip xmlns:r="http://schemas.openxmlformats.org/officeDocument/2006/relationships" r:embed="rId2" cstate="print"/>
        <a:srcRect t="16732" r="63193" b="24707"/>
        <a:stretch>
          <a:fillRect/>
        </a:stretch>
      </xdr:blipFill>
      <xdr:spPr>
        <a:xfrm>
          <a:off x="304800" y="0"/>
          <a:ext cx="1524000" cy="83314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11</xdr:col>
      <xdr:colOff>-9525</xdr:colOff>
      <xdr:row>10</xdr:row>
      <xdr:rowOff>38100</xdr:rowOff>
    </xdr:from>
    <xdr:ext cx="685800" cy="581025"/>
    <xdr:sp macro="" textlink="">
      <xdr:nvSpPr>
        <xdr:cNvPr id="27" name="Shape 27">
          <a:extLst>
            <a:ext uri="{FF2B5EF4-FFF2-40B4-BE49-F238E27FC236}">
              <a16:creationId xmlns:a16="http://schemas.microsoft.com/office/drawing/2014/main" id="{00000000-0008-0000-0D00-00001B000000}"/>
            </a:ext>
          </a:extLst>
        </xdr:cNvPr>
        <xdr:cNvSpPr/>
      </xdr:nvSpPr>
      <xdr:spPr>
        <a:xfrm rot="10800000">
          <a:off x="5012625" y="3499013"/>
          <a:ext cx="666750" cy="56197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19050</xdr:rowOff>
    </xdr:from>
    <xdr:ext cx="1466850" cy="419100"/>
    <xdr:sp macro="" textlink="">
      <xdr:nvSpPr>
        <xdr:cNvPr id="28" name="Shape 28">
          <a:extLst>
            <a:ext uri="{FF2B5EF4-FFF2-40B4-BE49-F238E27FC236}">
              <a16:creationId xmlns:a16="http://schemas.microsoft.com/office/drawing/2014/main" id="{00000000-0008-0000-0D00-00001C000000}"/>
            </a:ext>
          </a:extLst>
        </xdr:cNvPr>
        <xdr:cNvSpPr txBox="1"/>
      </xdr:nvSpPr>
      <xdr:spPr>
        <a:xfrm>
          <a:off x="4617338" y="3575213"/>
          <a:ext cx="1457325" cy="4095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-9525</xdr:colOff>
      <xdr:row>18</xdr:row>
      <xdr:rowOff>228600</xdr:rowOff>
    </xdr:from>
    <xdr:ext cx="600075" cy="600075"/>
    <xdr:sp macro="" textlink="">
      <xdr:nvSpPr>
        <xdr:cNvPr id="29" name="Shape 29">
          <a:extLst>
            <a:ext uri="{FF2B5EF4-FFF2-40B4-BE49-F238E27FC236}">
              <a16:creationId xmlns:a16="http://schemas.microsoft.com/office/drawing/2014/main" id="{00000000-0008-0000-0D00-00001D000000}"/>
            </a:ext>
          </a:extLst>
        </xdr:cNvPr>
        <xdr:cNvSpPr/>
      </xdr:nvSpPr>
      <xdr:spPr>
        <a:xfrm>
          <a:off x="5055488" y="3489488"/>
          <a:ext cx="581025" cy="58102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78105</xdr:rowOff>
    </xdr:from>
    <xdr:ext cx="704850" cy="876300"/>
    <xdr:pic>
      <xdr:nvPicPr>
        <xdr:cNvPr id="2" name="image6.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8300085" y="78105"/>
          <a:ext cx="704850" cy="876300"/>
        </a:xfrm>
        <a:prstGeom prst="rect">
          <a:avLst/>
        </a:prstGeom>
        <a:noFill/>
      </xdr:spPr>
    </xdr:pic>
    <xdr:clientData fLocksWithSheet="0"/>
  </xdr:oneCellAnchor>
  <xdr:oneCellAnchor>
    <xdr:from>
      <xdr:col>11</xdr:col>
      <xdr:colOff>714375</xdr:colOff>
      <xdr:row>10</xdr:row>
      <xdr:rowOff>142875</xdr:rowOff>
    </xdr:from>
    <xdr:ext cx="7000875" cy="4362450"/>
    <xdr:pic>
      <xdr:nvPicPr>
        <xdr:cNvPr id="3" name="image10.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83820</xdr:colOff>
      <xdr:row>0</xdr:row>
      <xdr:rowOff>7620</xdr:rowOff>
    </xdr:from>
    <xdr:ext cx="1813560" cy="991436"/>
    <xdr:pic>
      <xdr:nvPicPr>
        <xdr:cNvPr id="5" name="image9.png" descr="Membretes_2024_2-01">
          <a:extLst>
            <a:ext uri="{FF2B5EF4-FFF2-40B4-BE49-F238E27FC236}">
              <a16:creationId xmlns:a16="http://schemas.microsoft.com/office/drawing/2014/main" id="{FC40182A-45BE-4E7B-87D7-FCAD9D1734E2}"/>
            </a:ext>
          </a:extLst>
        </xdr:cNvPr>
        <xdr:cNvPicPr preferRelativeResize="0"/>
      </xdr:nvPicPr>
      <xdr:blipFill rotWithShape="1">
        <a:blip xmlns:r="http://schemas.openxmlformats.org/officeDocument/2006/relationships" r:embed="rId3" cstate="print"/>
        <a:srcRect t="16732" r="63193" b="24707"/>
        <a:stretch>
          <a:fillRect/>
        </a:stretch>
      </xdr:blipFill>
      <xdr:spPr>
        <a:xfrm>
          <a:off x="83820" y="7620"/>
          <a:ext cx="1813560" cy="991436"/>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6.jpg" descr="logocapitalmusical">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6.jpg" descr="logocapitalmusical">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106680</xdr:colOff>
      <xdr:row>0</xdr:row>
      <xdr:rowOff>0</xdr:rowOff>
    </xdr:from>
    <xdr:ext cx="1813560" cy="991436"/>
    <xdr:pic>
      <xdr:nvPicPr>
        <xdr:cNvPr id="5" name="image9.png" descr="Membretes_2024_2-01">
          <a:extLst>
            <a:ext uri="{FF2B5EF4-FFF2-40B4-BE49-F238E27FC236}">
              <a16:creationId xmlns:a16="http://schemas.microsoft.com/office/drawing/2014/main" id="{0A3A1C10-85C3-4AB0-8277-B25301D33B17}"/>
            </a:ext>
          </a:extLst>
        </xdr:cNvPr>
        <xdr:cNvPicPr preferRelativeResize="0"/>
      </xdr:nvPicPr>
      <xdr:blipFill rotWithShape="1">
        <a:blip xmlns:r="http://schemas.openxmlformats.org/officeDocument/2006/relationships" r:embed="rId2" cstate="print"/>
        <a:srcRect t="16732" r="63193" b="24707"/>
        <a:stretch>
          <a:fillRect/>
        </a:stretch>
      </xdr:blipFill>
      <xdr:spPr>
        <a:xfrm>
          <a:off x="106680" y="0"/>
          <a:ext cx="1813560" cy="991436"/>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6.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289560</xdr:colOff>
      <xdr:row>0</xdr:row>
      <xdr:rowOff>0</xdr:rowOff>
    </xdr:from>
    <xdr:ext cx="1813560" cy="991436"/>
    <xdr:pic>
      <xdr:nvPicPr>
        <xdr:cNvPr id="4" name="image9.png" descr="Membretes_2024_2-01">
          <a:extLst>
            <a:ext uri="{FF2B5EF4-FFF2-40B4-BE49-F238E27FC236}">
              <a16:creationId xmlns:a16="http://schemas.microsoft.com/office/drawing/2014/main" id="{1E1BA875-B696-4E26-B69D-859A003389C9}"/>
            </a:ext>
          </a:extLst>
        </xdr:cNvPr>
        <xdr:cNvPicPr preferRelativeResize="0"/>
      </xdr:nvPicPr>
      <xdr:blipFill rotWithShape="1">
        <a:blip xmlns:r="http://schemas.openxmlformats.org/officeDocument/2006/relationships" r:embed="rId2" cstate="print"/>
        <a:srcRect t="16732" r="63193" b="24707"/>
        <a:stretch>
          <a:fillRect/>
        </a:stretch>
      </xdr:blipFill>
      <xdr:spPr>
        <a:xfrm>
          <a:off x="289560" y="0"/>
          <a:ext cx="1813560" cy="991436"/>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714375</xdr:colOff>
      <xdr:row>35</xdr:row>
      <xdr:rowOff>104775</xdr:rowOff>
    </xdr:from>
    <xdr:ext cx="38100" cy="428625"/>
    <xdr:grpSp>
      <xdr:nvGrpSpPr>
        <xdr:cNvPr id="2" name="Shape 2">
          <a:extLst>
            <a:ext uri="{FF2B5EF4-FFF2-40B4-BE49-F238E27FC236}">
              <a16:creationId xmlns:a16="http://schemas.microsoft.com/office/drawing/2014/main" id="{00000000-0008-0000-1C00-000002000000}"/>
            </a:ext>
          </a:extLst>
        </xdr:cNvPr>
        <xdr:cNvGrpSpPr/>
      </xdr:nvGrpSpPr>
      <xdr:grpSpPr>
        <a:xfrm>
          <a:off x="1445895" y="8570595"/>
          <a:ext cx="38100" cy="428625"/>
          <a:chOff x="5326950" y="3565688"/>
          <a:chExt cx="38100" cy="428625"/>
        </a:xfrm>
      </xdr:grpSpPr>
      <xdr:grpSp>
        <xdr:nvGrpSpPr>
          <xdr:cNvPr id="30" name="Shape 30">
            <a:extLst>
              <a:ext uri="{FF2B5EF4-FFF2-40B4-BE49-F238E27FC236}">
                <a16:creationId xmlns:a16="http://schemas.microsoft.com/office/drawing/2014/main" id="{00000000-0008-0000-1C00-00001E000000}"/>
              </a:ext>
            </a:extLst>
          </xdr:cNvPr>
          <xdr:cNvGrpSpPr/>
        </xdr:nvGrpSpPr>
        <xdr:grpSpPr>
          <a:xfrm>
            <a:off x="5326950" y="3565688"/>
            <a:ext cx="38100" cy="428625"/>
            <a:chOff x="5326950" y="3565688"/>
            <a:chExt cx="38100" cy="428625"/>
          </a:xfrm>
        </xdr:grpSpPr>
        <xdr:sp macro="" textlink="">
          <xdr:nvSpPr>
            <xdr:cNvPr id="31" name="Shape 31">
              <a:extLst>
                <a:ext uri="{FF2B5EF4-FFF2-40B4-BE49-F238E27FC236}">
                  <a16:creationId xmlns:a16="http://schemas.microsoft.com/office/drawing/2014/main" id="{00000000-0008-0000-1C00-00001F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1C00-000020000000}"/>
                </a:ext>
              </a:extLst>
            </xdr:cNvPr>
            <xdr:cNvGrpSpPr/>
          </xdr:nvGrpSpPr>
          <xdr:grpSpPr>
            <a:xfrm>
              <a:off x="5326950" y="3565688"/>
              <a:ext cx="38100" cy="428625"/>
              <a:chOff x="5326950" y="3565688"/>
              <a:chExt cx="38100" cy="428625"/>
            </a:xfrm>
          </xdr:grpSpPr>
          <xdr:sp macro="" textlink="">
            <xdr:nvSpPr>
              <xdr:cNvPr id="33" name="Shape 33">
                <a:extLst>
                  <a:ext uri="{FF2B5EF4-FFF2-40B4-BE49-F238E27FC236}">
                    <a16:creationId xmlns:a16="http://schemas.microsoft.com/office/drawing/2014/main" id="{00000000-0008-0000-1C00-000021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 name="Shape 34">
                <a:extLst>
                  <a:ext uri="{FF2B5EF4-FFF2-40B4-BE49-F238E27FC236}">
                    <a16:creationId xmlns:a16="http://schemas.microsoft.com/office/drawing/2014/main" id="{00000000-0008-0000-1C00-000022000000}"/>
                  </a:ext>
                </a:extLst>
              </xdr:cNvPr>
              <xdr:cNvGrpSpPr/>
            </xdr:nvGrpSpPr>
            <xdr:grpSpPr>
              <a:xfrm>
                <a:off x="5326950" y="3565688"/>
                <a:ext cx="38100" cy="428625"/>
                <a:chOff x="5326950" y="3565688"/>
                <a:chExt cx="38100" cy="428625"/>
              </a:xfrm>
            </xdr:grpSpPr>
            <xdr:sp macro="" textlink="">
              <xdr:nvSpPr>
                <xdr:cNvPr id="35" name="Shape 35">
                  <a:extLst>
                    <a:ext uri="{FF2B5EF4-FFF2-40B4-BE49-F238E27FC236}">
                      <a16:creationId xmlns:a16="http://schemas.microsoft.com/office/drawing/2014/main" id="{00000000-0008-0000-1C00-000023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clientData fLocksWithSheet="0"/>
  </xdr:oneCellAnchor>
  <xdr:oneCellAnchor>
    <xdr:from>
      <xdr:col>2</xdr:col>
      <xdr:colOff>-9525</xdr:colOff>
      <xdr:row>161</xdr:row>
      <xdr:rowOff>161925</xdr:rowOff>
    </xdr:from>
    <xdr:ext cx="28575" cy="438150"/>
    <xdr:grpSp>
      <xdr:nvGrpSpPr>
        <xdr:cNvPr id="3" name="Shape 2">
          <a:extLst>
            <a:ext uri="{FF2B5EF4-FFF2-40B4-BE49-F238E27FC236}">
              <a16:creationId xmlns:a16="http://schemas.microsoft.com/office/drawing/2014/main" id="{00000000-0008-0000-1C00-000003000000}"/>
            </a:ext>
          </a:extLst>
        </xdr:cNvPr>
        <xdr:cNvGrpSpPr/>
      </xdr:nvGrpSpPr>
      <xdr:grpSpPr>
        <a:xfrm>
          <a:off x="1453515" y="36730305"/>
          <a:ext cx="28575" cy="438150"/>
          <a:chOff x="5331713" y="3560925"/>
          <a:chExt cx="28575" cy="438150"/>
        </a:xfrm>
      </xdr:grpSpPr>
      <xdr:grpSp>
        <xdr:nvGrpSpPr>
          <xdr:cNvPr id="37" name="Shape 37">
            <a:extLst>
              <a:ext uri="{FF2B5EF4-FFF2-40B4-BE49-F238E27FC236}">
                <a16:creationId xmlns:a16="http://schemas.microsoft.com/office/drawing/2014/main" id="{00000000-0008-0000-1C00-000025000000}"/>
              </a:ext>
            </a:extLst>
          </xdr:cNvPr>
          <xdr:cNvGrpSpPr/>
        </xdr:nvGrpSpPr>
        <xdr:grpSpPr>
          <a:xfrm>
            <a:off x="5331713" y="3560925"/>
            <a:ext cx="28575" cy="438150"/>
            <a:chOff x="5331713" y="3560925"/>
            <a:chExt cx="28575" cy="438150"/>
          </a:xfrm>
        </xdr:grpSpPr>
        <xdr:sp macro="" textlink="">
          <xdr:nvSpPr>
            <xdr:cNvPr id="4" name="Shape 31">
              <a:extLst>
                <a:ext uri="{FF2B5EF4-FFF2-40B4-BE49-F238E27FC236}">
                  <a16:creationId xmlns:a16="http://schemas.microsoft.com/office/drawing/2014/main" id="{00000000-0008-0000-1C00-000004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 name="Shape 38">
              <a:extLst>
                <a:ext uri="{FF2B5EF4-FFF2-40B4-BE49-F238E27FC236}">
                  <a16:creationId xmlns:a16="http://schemas.microsoft.com/office/drawing/2014/main" id="{00000000-0008-0000-1C00-000026000000}"/>
                </a:ext>
              </a:extLst>
            </xdr:cNvPr>
            <xdr:cNvGrpSpPr/>
          </xdr:nvGrpSpPr>
          <xdr:grpSpPr>
            <a:xfrm>
              <a:off x="5331713" y="3560925"/>
              <a:ext cx="28575" cy="438150"/>
              <a:chOff x="5331713" y="3560925"/>
              <a:chExt cx="28575" cy="438150"/>
            </a:xfrm>
          </xdr:grpSpPr>
          <xdr:sp macro="" textlink="">
            <xdr:nvSpPr>
              <xdr:cNvPr id="39" name="Shape 39">
                <a:extLst>
                  <a:ext uri="{FF2B5EF4-FFF2-40B4-BE49-F238E27FC236}">
                    <a16:creationId xmlns:a16="http://schemas.microsoft.com/office/drawing/2014/main" id="{00000000-0008-0000-1C00-000027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0" name="Shape 40">
                <a:extLst>
                  <a:ext uri="{FF2B5EF4-FFF2-40B4-BE49-F238E27FC236}">
                    <a16:creationId xmlns:a16="http://schemas.microsoft.com/office/drawing/2014/main" id="{00000000-0008-0000-1C00-000028000000}"/>
                  </a:ext>
                </a:extLst>
              </xdr:cNvPr>
              <xdr:cNvGrpSpPr/>
            </xdr:nvGrpSpPr>
            <xdr:grpSpPr>
              <a:xfrm>
                <a:off x="5331713" y="3560925"/>
                <a:ext cx="28575" cy="438150"/>
                <a:chOff x="5341238" y="3560925"/>
                <a:chExt cx="9525" cy="438150"/>
              </a:xfrm>
            </xdr:grpSpPr>
            <xdr:sp macro="" textlink="">
              <xdr:nvSpPr>
                <xdr:cNvPr id="41" name="Shape 41">
                  <a:extLst>
                    <a:ext uri="{FF2B5EF4-FFF2-40B4-BE49-F238E27FC236}">
                      <a16:creationId xmlns:a16="http://schemas.microsoft.com/office/drawing/2014/main" id="{00000000-0008-0000-1C00-000029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2" name="Shape 42">
                  <a:extLst>
                    <a:ext uri="{FF2B5EF4-FFF2-40B4-BE49-F238E27FC236}">
                      <a16:creationId xmlns:a16="http://schemas.microsoft.com/office/drawing/2014/main" id="{00000000-0008-0000-1C00-00002A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clientData fLocksWithSheet="0"/>
  </xdr:oneCellAnchor>
  <xdr:oneCellAnchor>
    <xdr:from>
      <xdr:col>12</xdr:col>
      <xdr:colOff>0</xdr:colOff>
      <xdr:row>19</xdr:row>
      <xdr:rowOff>66675</xdr:rowOff>
    </xdr:from>
    <xdr:ext cx="5314950" cy="657225"/>
    <xdr:sp macro="" textlink="">
      <xdr:nvSpPr>
        <xdr:cNvPr id="43" name="Shape 43">
          <a:extLst>
            <a:ext uri="{FF2B5EF4-FFF2-40B4-BE49-F238E27FC236}">
              <a16:creationId xmlns:a16="http://schemas.microsoft.com/office/drawing/2014/main" id="{00000000-0008-0000-1C00-00002B000000}"/>
            </a:ext>
          </a:extLst>
        </xdr:cNvPr>
        <xdr:cNvSpPr txBox="1"/>
      </xdr:nvSpPr>
      <xdr:spPr>
        <a:xfrm>
          <a:off x="2693288" y="3456150"/>
          <a:ext cx="5305425" cy="64770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247650</xdr:colOff>
      <xdr:row>8</xdr:row>
      <xdr:rowOff>466725</xdr:rowOff>
    </xdr:from>
    <xdr:ext cx="5295900" cy="552450"/>
    <xdr:sp macro="" textlink="">
      <xdr:nvSpPr>
        <xdr:cNvPr id="44" name="Shape 44">
          <a:extLst>
            <a:ext uri="{FF2B5EF4-FFF2-40B4-BE49-F238E27FC236}">
              <a16:creationId xmlns:a16="http://schemas.microsoft.com/office/drawing/2014/main" id="{00000000-0008-0000-1C00-00002C000000}"/>
            </a:ext>
          </a:extLst>
        </xdr:cNvPr>
        <xdr:cNvSpPr txBox="1"/>
      </xdr:nvSpPr>
      <xdr:spPr>
        <a:xfrm>
          <a:off x="2702813" y="3508538"/>
          <a:ext cx="5286375" cy="5429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47625</xdr:colOff>
      <xdr:row>9</xdr:row>
      <xdr:rowOff>142875</xdr:rowOff>
    </xdr:from>
    <xdr:ext cx="990600" cy="428625"/>
    <xdr:sp macro="" textlink="">
      <xdr:nvSpPr>
        <xdr:cNvPr id="45" name="Shape 45">
          <a:extLst>
            <a:ext uri="{FF2B5EF4-FFF2-40B4-BE49-F238E27FC236}">
              <a16:creationId xmlns:a16="http://schemas.microsoft.com/office/drawing/2014/main" id="{00000000-0008-0000-1C00-00002D000000}"/>
            </a:ext>
          </a:extLst>
        </xdr:cNvPr>
        <xdr:cNvSpPr txBox="1"/>
      </xdr:nvSpPr>
      <xdr:spPr>
        <a:xfrm>
          <a:off x="4855463" y="3570450"/>
          <a:ext cx="981075" cy="419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-9525</xdr:colOff>
      <xdr:row>11</xdr:row>
      <xdr:rowOff>9525</xdr:rowOff>
    </xdr:from>
    <xdr:ext cx="733425" cy="676275"/>
    <xdr:sp macro="" textlink="">
      <xdr:nvSpPr>
        <xdr:cNvPr id="46" name="Shape 46">
          <a:extLst>
            <a:ext uri="{FF2B5EF4-FFF2-40B4-BE49-F238E27FC236}">
              <a16:creationId xmlns:a16="http://schemas.microsoft.com/office/drawing/2014/main" id="{00000000-0008-0000-1C00-00002E000000}"/>
            </a:ext>
          </a:extLst>
        </xdr:cNvPr>
        <xdr:cNvSpPr/>
      </xdr:nvSpPr>
      <xdr:spPr>
        <a:xfrm rot="10800000">
          <a:off x="4988813" y="3451388"/>
          <a:ext cx="714375" cy="6572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5" name="Shape 2">
          <a:extLst>
            <a:ext uri="{FF2B5EF4-FFF2-40B4-BE49-F238E27FC236}">
              <a16:creationId xmlns:a16="http://schemas.microsoft.com/office/drawing/2014/main" id="{00000000-0008-0000-1C00-000005000000}"/>
            </a:ext>
          </a:extLst>
        </xdr:cNvPr>
        <xdr:cNvGrpSpPr/>
      </xdr:nvGrpSpPr>
      <xdr:grpSpPr>
        <a:xfrm>
          <a:off x="8227695" y="2215515"/>
          <a:ext cx="1152525" cy="485775"/>
          <a:chOff x="4769738" y="3537113"/>
          <a:chExt cx="1152525" cy="485775"/>
        </a:xfrm>
      </xdr:grpSpPr>
      <xdr:grpSp>
        <xdr:nvGrpSpPr>
          <xdr:cNvPr id="47" name="Shape 47">
            <a:extLst>
              <a:ext uri="{FF2B5EF4-FFF2-40B4-BE49-F238E27FC236}">
                <a16:creationId xmlns:a16="http://schemas.microsoft.com/office/drawing/2014/main" id="{00000000-0008-0000-1C00-00002F000000}"/>
              </a:ext>
            </a:extLst>
          </xdr:cNvPr>
          <xdr:cNvGrpSpPr/>
        </xdr:nvGrpSpPr>
        <xdr:grpSpPr>
          <a:xfrm>
            <a:off x="4769738" y="3537113"/>
            <a:ext cx="1152525" cy="485775"/>
            <a:chOff x="4769738" y="3537113"/>
            <a:chExt cx="1152525" cy="485775"/>
          </a:xfrm>
        </xdr:grpSpPr>
        <xdr:sp macro="" textlink="">
          <xdr:nvSpPr>
            <xdr:cNvPr id="6" name="Shape 31">
              <a:extLst>
                <a:ext uri="{FF2B5EF4-FFF2-40B4-BE49-F238E27FC236}">
                  <a16:creationId xmlns:a16="http://schemas.microsoft.com/office/drawing/2014/main" id="{00000000-0008-0000-1C00-000006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8" name="Shape 48">
              <a:extLst>
                <a:ext uri="{FF2B5EF4-FFF2-40B4-BE49-F238E27FC236}">
                  <a16:creationId xmlns:a16="http://schemas.microsoft.com/office/drawing/2014/main" id="{00000000-0008-0000-1C00-000030000000}"/>
                </a:ext>
              </a:extLst>
            </xdr:cNvPr>
            <xdr:cNvGrpSpPr/>
          </xdr:nvGrpSpPr>
          <xdr:grpSpPr>
            <a:xfrm>
              <a:off x="4769738" y="3537113"/>
              <a:ext cx="1152525" cy="485775"/>
              <a:chOff x="4769738" y="3537113"/>
              <a:chExt cx="1152525" cy="485775"/>
            </a:xfrm>
          </xdr:grpSpPr>
          <xdr:sp macro="" textlink="">
            <xdr:nvSpPr>
              <xdr:cNvPr id="49" name="Shape 49">
                <a:extLst>
                  <a:ext uri="{FF2B5EF4-FFF2-40B4-BE49-F238E27FC236}">
                    <a16:creationId xmlns:a16="http://schemas.microsoft.com/office/drawing/2014/main" id="{00000000-0008-0000-1C00-000031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0" name="Shape 50">
                <a:extLst>
                  <a:ext uri="{FF2B5EF4-FFF2-40B4-BE49-F238E27FC236}">
                    <a16:creationId xmlns:a16="http://schemas.microsoft.com/office/drawing/2014/main" id="{00000000-0008-0000-1C00-000032000000}"/>
                  </a:ext>
                </a:extLst>
              </xdr:cNvPr>
              <xdr:cNvGrpSpPr/>
            </xdr:nvGrpSpPr>
            <xdr:grpSpPr>
              <a:xfrm>
                <a:off x="4769738" y="3537113"/>
                <a:ext cx="1152525" cy="485775"/>
                <a:chOff x="4788713" y="3556163"/>
                <a:chExt cx="1114500" cy="447600"/>
              </a:xfrm>
            </xdr:grpSpPr>
            <xdr:sp macro="" textlink="">
              <xdr:nvSpPr>
                <xdr:cNvPr id="51" name="Shape 51">
                  <a:extLst>
                    <a:ext uri="{FF2B5EF4-FFF2-40B4-BE49-F238E27FC236}">
                      <a16:creationId xmlns:a16="http://schemas.microsoft.com/office/drawing/2014/main" id="{00000000-0008-0000-1C00-000033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2" name="Shape 52">
                  <a:extLst>
                    <a:ext uri="{FF2B5EF4-FFF2-40B4-BE49-F238E27FC236}">
                      <a16:creationId xmlns:a16="http://schemas.microsoft.com/office/drawing/2014/main" id="{00000000-0008-0000-1C00-000034000000}"/>
                    </a:ext>
                  </a:extLst>
                </xdr:cNvPr>
                <xdr:cNvCxnSpPr>
                  <a:stCxn id="27" idx="1"/>
                </xdr:cNvCxnSpPr>
              </xdr:nvCxnSpPr>
              <xdr:spPr>
                <a:xfrm flipH="1">
                  <a:off x="4788713" y="3556163"/>
                  <a:ext cx="1114500" cy="447600"/>
                </a:xfrm>
                <a:prstGeom prst="bentConnector3">
                  <a:avLst>
                    <a:gd name="adj1" fmla="val 82082"/>
                  </a:avLst>
                </a:prstGeom>
                <a:noFill/>
                <a:ln w="38100" cap="flat" cmpd="sng">
                  <a:solidFill>
                    <a:schemeClr val="dk1"/>
                  </a:solidFill>
                  <a:prstDash val="solid"/>
                  <a:round/>
                  <a:headEnd type="none" w="sm" len="sm"/>
                  <a:tailEnd type="triangle" w="med" len="med"/>
                </a:ln>
              </xdr:spPr>
            </xdr:cxnSp>
          </xdr:grpSp>
        </xdr:grpSp>
      </xdr:grpSp>
    </xdr:grpSp>
    <xdr:clientData fLocksWithSheet="0"/>
  </xdr:oneCellAnchor>
  <xdr:oneCellAnchor>
    <xdr:from>
      <xdr:col>9</xdr:col>
      <xdr:colOff>641509</xdr:colOff>
      <xdr:row>0</xdr:row>
      <xdr:rowOff>60960</xdr:rowOff>
    </xdr:from>
    <xdr:ext cx="460058" cy="640080"/>
    <xdr:pic>
      <xdr:nvPicPr>
        <xdr:cNvPr id="7" name="image6.jpg" descr="logocapitalmusical" title="Imagen">
          <a:extLst>
            <a:ext uri="{FF2B5EF4-FFF2-40B4-BE49-F238E27FC236}">
              <a16:creationId xmlns:a16="http://schemas.microsoft.com/office/drawing/2014/main" id="{00000000-0008-0000-1C00-000007000000}"/>
            </a:ext>
          </a:extLst>
        </xdr:cNvPr>
        <xdr:cNvPicPr preferRelativeResize="0"/>
      </xdr:nvPicPr>
      <xdr:blipFill>
        <a:blip xmlns:r="http://schemas.openxmlformats.org/officeDocument/2006/relationships" r:embed="rId1" cstate="print"/>
        <a:stretch>
          <a:fillRect/>
        </a:stretch>
      </xdr:blipFill>
      <xdr:spPr>
        <a:xfrm>
          <a:off x="7194709" y="60960"/>
          <a:ext cx="460058" cy="640080"/>
        </a:xfrm>
        <a:prstGeom prst="rect">
          <a:avLst/>
        </a:prstGeom>
        <a:noFill/>
      </xdr:spPr>
    </xdr:pic>
    <xdr:clientData fLocksWithSheet="0"/>
  </xdr:oneCellAnchor>
  <xdr:oneCellAnchor>
    <xdr:from>
      <xdr:col>12</xdr:col>
      <xdr:colOff>266700</xdr:colOff>
      <xdr:row>10</xdr:row>
      <xdr:rowOff>66675</xdr:rowOff>
    </xdr:from>
    <xdr:ext cx="5324475" cy="2152650"/>
    <xdr:pic>
      <xdr:nvPicPr>
        <xdr:cNvPr id="8" name="image14.png">
          <a:extLst>
            <a:ext uri="{FF2B5EF4-FFF2-40B4-BE49-F238E27FC236}">
              <a16:creationId xmlns:a16="http://schemas.microsoft.com/office/drawing/2014/main" id="{00000000-0008-0000-1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xdr:colOff>
      <xdr:row>0</xdr:row>
      <xdr:rowOff>0</xdr:rowOff>
    </xdr:from>
    <xdr:ext cx="1310640" cy="716500"/>
    <xdr:pic>
      <xdr:nvPicPr>
        <xdr:cNvPr id="10" name="image9.png" descr="Membretes_2024_2-01">
          <a:extLst>
            <a:ext uri="{FF2B5EF4-FFF2-40B4-BE49-F238E27FC236}">
              <a16:creationId xmlns:a16="http://schemas.microsoft.com/office/drawing/2014/main" id="{7B5E6831-6DF7-4561-AEF3-20771966440C}"/>
            </a:ext>
          </a:extLst>
        </xdr:cNvPr>
        <xdr:cNvPicPr preferRelativeResize="0"/>
      </xdr:nvPicPr>
      <xdr:blipFill rotWithShape="1">
        <a:blip xmlns:r="http://schemas.openxmlformats.org/officeDocument/2006/relationships" r:embed="rId3" cstate="print"/>
        <a:srcRect t="16732" r="63193" b="24707"/>
        <a:stretch>
          <a:fillRect/>
        </a:stretch>
      </xdr:blipFill>
      <xdr:spPr>
        <a:xfrm>
          <a:off x="15240" y="0"/>
          <a:ext cx="1310640" cy="7165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0</xdr:colOff>
      <xdr:row>8</xdr:row>
      <xdr:rowOff>457200</xdr:rowOff>
    </xdr:from>
    <xdr:ext cx="4600575" cy="9610725"/>
    <xdr:sp macro="" textlink="">
      <xdr:nvSpPr>
        <xdr:cNvPr id="53" name="Shape 53">
          <a:extLst>
            <a:ext uri="{FF2B5EF4-FFF2-40B4-BE49-F238E27FC236}">
              <a16:creationId xmlns:a16="http://schemas.microsoft.com/office/drawing/2014/main" id="{00000000-0008-0000-1D00-000035000000}"/>
            </a:ext>
          </a:extLst>
        </xdr:cNvPr>
        <xdr:cNvSpPr txBox="1"/>
      </xdr:nvSpPr>
      <xdr:spPr>
        <a:xfrm>
          <a:off x="3050475" y="0"/>
          <a:ext cx="4591050"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123825</xdr:colOff>
      <xdr:row>10</xdr:row>
      <xdr:rowOff>-19050</xdr:rowOff>
    </xdr:from>
    <xdr:ext cx="581025" cy="581025"/>
    <xdr:sp macro="" textlink="">
      <xdr:nvSpPr>
        <xdr:cNvPr id="54" name="Shape 54">
          <a:extLst>
            <a:ext uri="{FF2B5EF4-FFF2-40B4-BE49-F238E27FC236}">
              <a16:creationId xmlns:a16="http://schemas.microsoft.com/office/drawing/2014/main" id="{00000000-0008-0000-1D00-000036000000}"/>
            </a:ext>
          </a:extLst>
        </xdr:cNvPr>
        <xdr:cNvSpPr/>
      </xdr:nvSpPr>
      <xdr:spPr>
        <a:xfrm>
          <a:off x="5065013" y="3499013"/>
          <a:ext cx="561975" cy="5619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735330</xdr:colOff>
      <xdr:row>0</xdr:row>
      <xdr:rowOff>60960</xdr:rowOff>
    </xdr:from>
    <xdr:ext cx="504825" cy="685800"/>
    <xdr:pic>
      <xdr:nvPicPr>
        <xdr:cNvPr id="2" name="image6.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xfrm>
          <a:off x="17819370" y="60960"/>
          <a:ext cx="504825" cy="685800"/>
        </a:xfrm>
        <a:prstGeom prst="rect">
          <a:avLst/>
        </a:prstGeom>
        <a:noFill/>
      </xdr:spPr>
    </xdr:pic>
    <xdr:clientData fLocksWithSheet="0"/>
  </xdr:oneCellAnchor>
  <xdr:oneCellAnchor>
    <xdr:from>
      <xdr:col>0</xdr:col>
      <xdr:colOff>220980</xdr:colOff>
      <xdr:row>0</xdr:row>
      <xdr:rowOff>0</xdr:rowOff>
    </xdr:from>
    <xdr:ext cx="1310640" cy="716500"/>
    <xdr:pic>
      <xdr:nvPicPr>
        <xdr:cNvPr id="4" name="image9.png" descr="Membretes_2024_2-01">
          <a:extLst>
            <a:ext uri="{FF2B5EF4-FFF2-40B4-BE49-F238E27FC236}">
              <a16:creationId xmlns:a16="http://schemas.microsoft.com/office/drawing/2014/main" id="{41679B6A-8ABA-449A-935C-117AAACA4FA3}"/>
            </a:ext>
          </a:extLst>
        </xdr:cNvPr>
        <xdr:cNvPicPr preferRelativeResize="0"/>
      </xdr:nvPicPr>
      <xdr:blipFill rotWithShape="1">
        <a:blip xmlns:r="http://schemas.openxmlformats.org/officeDocument/2006/relationships" r:embed="rId2" cstate="print"/>
        <a:srcRect t="16732" r="63193" b="24707"/>
        <a:stretch>
          <a:fillRect/>
        </a:stretch>
      </xdr:blipFill>
      <xdr:spPr>
        <a:xfrm>
          <a:off x="220980" y="0"/>
          <a:ext cx="1310640" cy="7165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12</xdr:col>
      <xdr:colOff>415290</xdr:colOff>
      <xdr:row>0</xdr:row>
      <xdr:rowOff>91440</xdr:rowOff>
    </xdr:from>
    <xdr:ext cx="504825" cy="685800"/>
    <xdr:pic>
      <xdr:nvPicPr>
        <xdr:cNvPr id="2" name="image6.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16722090" y="91440"/>
          <a:ext cx="504825" cy="685800"/>
        </a:xfrm>
        <a:prstGeom prst="rect">
          <a:avLst/>
        </a:prstGeom>
        <a:noFill/>
      </xdr:spPr>
    </xdr:pic>
    <xdr:clientData fLocksWithSheet="0"/>
  </xdr:oneCellAnchor>
  <xdr:oneCellAnchor>
    <xdr:from>
      <xdr:col>0</xdr:col>
      <xdr:colOff>403860</xdr:colOff>
      <xdr:row>0</xdr:row>
      <xdr:rowOff>0</xdr:rowOff>
    </xdr:from>
    <xdr:ext cx="1310640" cy="716500"/>
    <xdr:pic>
      <xdr:nvPicPr>
        <xdr:cNvPr id="4" name="image9.png" descr="Membretes_2024_2-01">
          <a:extLst>
            <a:ext uri="{FF2B5EF4-FFF2-40B4-BE49-F238E27FC236}">
              <a16:creationId xmlns:a16="http://schemas.microsoft.com/office/drawing/2014/main" id="{A76F2A80-A755-4654-9009-6314E77DAA74}"/>
            </a:ext>
          </a:extLst>
        </xdr:cNvPr>
        <xdr:cNvPicPr preferRelativeResize="0"/>
      </xdr:nvPicPr>
      <xdr:blipFill rotWithShape="1">
        <a:blip xmlns:r="http://schemas.openxmlformats.org/officeDocument/2006/relationships" r:embed="rId2" cstate="print"/>
        <a:srcRect t="16732" r="63193" b="24707"/>
        <a:stretch>
          <a:fillRect/>
        </a:stretch>
      </xdr:blipFill>
      <xdr:spPr>
        <a:xfrm>
          <a:off x="403860" y="0"/>
          <a:ext cx="1310640" cy="716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6.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289560</xdr:colOff>
      <xdr:row>0</xdr:row>
      <xdr:rowOff>0</xdr:rowOff>
    </xdr:from>
    <xdr:ext cx="1310640" cy="716500"/>
    <xdr:pic>
      <xdr:nvPicPr>
        <xdr:cNvPr id="4" name="image9.png" descr="Membretes_2024_2-01">
          <a:extLst>
            <a:ext uri="{FF2B5EF4-FFF2-40B4-BE49-F238E27FC236}">
              <a16:creationId xmlns:a16="http://schemas.microsoft.com/office/drawing/2014/main" id="{D11B4A60-EB00-450A-AC39-FBA9C7EC6E7B}"/>
            </a:ext>
          </a:extLst>
        </xdr:cNvPr>
        <xdr:cNvPicPr preferRelativeResize="0"/>
      </xdr:nvPicPr>
      <xdr:blipFill rotWithShape="1">
        <a:blip xmlns:r="http://schemas.openxmlformats.org/officeDocument/2006/relationships" r:embed="rId2" cstate="print"/>
        <a:srcRect t="16732" r="63193" b="24707"/>
        <a:stretch>
          <a:fillRect/>
        </a:stretch>
      </xdr:blipFill>
      <xdr:spPr>
        <a:xfrm>
          <a:off x="289560" y="0"/>
          <a:ext cx="1310640" cy="7165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409575</xdr:rowOff>
    </xdr:from>
    <xdr:ext cx="57150" cy="731520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693163" y="3756188"/>
          <a:ext cx="7305675" cy="47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257175</xdr:rowOff>
    </xdr:from>
    <xdr:ext cx="66675" cy="4038600"/>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331463" y="3751425"/>
          <a:ext cx="4029075" cy="571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0</xdr:col>
      <xdr:colOff>-19050</xdr:colOff>
      <xdr:row>31</xdr:row>
      <xdr:rowOff>-19050</xdr:rowOff>
    </xdr:from>
    <xdr:ext cx="57150" cy="5715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22188" y="3756188"/>
          <a:ext cx="47625" cy="47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18</xdr:col>
      <xdr:colOff>46245</xdr:colOff>
      <xdr:row>0</xdr:row>
      <xdr:rowOff>152400</xdr:rowOff>
    </xdr:from>
    <xdr:ext cx="818100" cy="807721"/>
    <xdr:pic>
      <xdr:nvPicPr>
        <xdr:cNvPr id="2" name="image1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0196085" y="152400"/>
          <a:ext cx="818100" cy="807721"/>
        </a:xfrm>
        <a:prstGeom prst="rect">
          <a:avLst/>
        </a:prstGeom>
        <a:noFill/>
      </xdr:spPr>
    </xdr:pic>
    <xdr:clientData fLocksWithSheet="0"/>
  </xdr:oneCellAnchor>
  <xdr:oneCellAnchor>
    <xdr:from>
      <xdr:col>19</xdr:col>
      <xdr:colOff>619125</xdr:colOff>
      <xdr:row>13</xdr:row>
      <xdr:rowOff>161925</xdr:rowOff>
    </xdr:from>
    <xdr:ext cx="276225" cy="247650"/>
    <xdr:pic>
      <xdr:nvPicPr>
        <xdr:cNvPr id="3" name="image1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47650"/>
    <xdr:pic>
      <xdr:nvPicPr>
        <xdr:cNvPr id="6" name="image15.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266700</xdr:rowOff>
    </xdr:from>
    <xdr:ext cx="276225" cy="247650"/>
    <xdr:pic>
      <xdr:nvPicPr>
        <xdr:cNvPr id="7" name="image1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638175</xdr:colOff>
      <xdr:row>20</xdr:row>
      <xdr:rowOff>352425</xdr:rowOff>
    </xdr:from>
    <xdr:ext cx="276225" cy="247650"/>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647700</xdr:colOff>
      <xdr:row>22</xdr:row>
      <xdr:rowOff>200025</xdr:rowOff>
    </xdr:from>
    <xdr:ext cx="276225" cy="247650"/>
    <xdr:pic>
      <xdr:nvPicPr>
        <xdr:cNvPr id="9" name="image17.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638175</xdr:colOff>
      <xdr:row>23</xdr:row>
      <xdr:rowOff>180975</xdr:rowOff>
    </xdr:from>
    <xdr:ext cx="257175" cy="247650"/>
    <xdr:pic>
      <xdr:nvPicPr>
        <xdr:cNvPr id="10" name="image16.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647700</xdr:colOff>
      <xdr:row>25</xdr:row>
      <xdr:rowOff>123825</xdr:rowOff>
    </xdr:from>
    <xdr:ext cx="276225" cy="247650"/>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666750</xdr:colOff>
      <xdr:row>28</xdr:row>
      <xdr:rowOff>171450</xdr:rowOff>
    </xdr:from>
    <xdr:ext cx="276225" cy="247650"/>
    <xdr:pic>
      <xdr:nvPicPr>
        <xdr:cNvPr id="12" name="image17.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666750</xdr:colOff>
      <xdr:row>29</xdr:row>
      <xdr:rowOff>209550</xdr:rowOff>
    </xdr:from>
    <xdr:ext cx="276225" cy="247650"/>
    <xdr:pic>
      <xdr:nvPicPr>
        <xdr:cNvPr id="13" name="image17.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628650</xdr:colOff>
      <xdr:row>10</xdr:row>
      <xdr:rowOff>57150</xdr:rowOff>
    </xdr:from>
    <xdr:ext cx="238125" cy="390525"/>
    <xdr:pic>
      <xdr:nvPicPr>
        <xdr:cNvPr id="14" name="image18.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76225" cy="247650"/>
    <xdr:pic>
      <xdr:nvPicPr>
        <xdr:cNvPr id="15" name="image17.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76225" cy="247650"/>
    <xdr:pic>
      <xdr:nvPicPr>
        <xdr:cNvPr id="16" name="image17.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17" name="image1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76225" cy="247650"/>
    <xdr:pic>
      <xdr:nvPicPr>
        <xdr:cNvPr id="18" name="image17.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76225" cy="247650"/>
    <xdr:pic>
      <xdr:nvPicPr>
        <xdr:cNvPr id="19" name="image17.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76225" cy="247650"/>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47650"/>
    <xdr:pic>
      <xdr:nvPicPr>
        <xdr:cNvPr id="21" name="image15.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47650"/>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685800</xdr:colOff>
      <xdr:row>26</xdr:row>
      <xdr:rowOff>342900</xdr:rowOff>
    </xdr:from>
    <xdr:ext cx="276225" cy="247650"/>
    <xdr:pic>
      <xdr:nvPicPr>
        <xdr:cNvPr id="27" name="image17.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76225" cy="247650"/>
    <xdr:pic>
      <xdr:nvPicPr>
        <xdr:cNvPr id="28" name="image15.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628650</xdr:colOff>
      <xdr:row>30</xdr:row>
      <xdr:rowOff>190500</xdr:rowOff>
    </xdr:from>
    <xdr:ext cx="276225" cy="247650"/>
    <xdr:pic>
      <xdr:nvPicPr>
        <xdr:cNvPr id="29" name="image1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358140</xdr:colOff>
      <xdr:row>0</xdr:row>
      <xdr:rowOff>53560</xdr:rowOff>
    </xdr:from>
    <xdr:ext cx="1615775" cy="975140"/>
    <xdr:pic>
      <xdr:nvPicPr>
        <xdr:cNvPr id="31" name="image9.png" descr="Membretes_2024_2-01">
          <a:extLst>
            <a:ext uri="{FF2B5EF4-FFF2-40B4-BE49-F238E27FC236}">
              <a16:creationId xmlns:a16="http://schemas.microsoft.com/office/drawing/2014/main" id="{77557ACA-FA96-4B01-BAE2-D054BDD36E37}"/>
            </a:ext>
          </a:extLst>
        </xdr:cNvPr>
        <xdr:cNvPicPr preferRelativeResize="0"/>
      </xdr:nvPicPr>
      <xdr:blipFill rotWithShape="1">
        <a:blip xmlns:r="http://schemas.openxmlformats.org/officeDocument/2006/relationships" r:embed="rId6" cstate="print"/>
        <a:srcRect t="16732" r="63193" b="24707"/>
        <a:stretch>
          <a:fillRect/>
        </a:stretch>
      </xdr:blipFill>
      <xdr:spPr>
        <a:xfrm>
          <a:off x="358140" y="53560"/>
          <a:ext cx="1615775" cy="97514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6.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6.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6.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289560</xdr:colOff>
      <xdr:row>0</xdr:row>
      <xdr:rowOff>0</xdr:rowOff>
    </xdr:from>
    <xdr:ext cx="1310640" cy="716500"/>
    <xdr:pic>
      <xdr:nvPicPr>
        <xdr:cNvPr id="4" name="image9.png" descr="Membretes_2024_2-01">
          <a:extLst>
            <a:ext uri="{FF2B5EF4-FFF2-40B4-BE49-F238E27FC236}">
              <a16:creationId xmlns:a16="http://schemas.microsoft.com/office/drawing/2014/main" id="{90377B24-5FC5-428A-B51D-1D24D01CCDB7}"/>
            </a:ext>
          </a:extLst>
        </xdr:cNvPr>
        <xdr:cNvPicPr preferRelativeResize="0"/>
      </xdr:nvPicPr>
      <xdr:blipFill rotWithShape="1">
        <a:blip xmlns:r="http://schemas.openxmlformats.org/officeDocument/2006/relationships" r:embed="rId2" cstate="print"/>
        <a:srcRect t="16732" r="63193" b="24707"/>
        <a:stretch>
          <a:fillRect/>
        </a:stretch>
      </xdr:blipFill>
      <xdr:spPr>
        <a:xfrm>
          <a:off x="289560" y="0"/>
          <a:ext cx="1310640" cy="716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6.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304352</xdr:colOff>
      <xdr:row>0</xdr:row>
      <xdr:rowOff>0</xdr:rowOff>
    </xdr:from>
    <xdr:ext cx="1524000" cy="707311"/>
    <xdr:pic>
      <xdr:nvPicPr>
        <xdr:cNvPr id="3" name="image9.png" descr="Membretes_2024_2-01">
          <a:extLst>
            <a:ext uri="{FF2B5EF4-FFF2-40B4-BE49-F238E27FC236}">
              <a16:creationId xmlns:a16="http://schemas.microsoft.com/office/drawing/2014/main" id="{00000000-0008-0000-0800-000003000000}"/>
            </a:ext>
          </a:extLst>
        </xdr:cNvPr>
        <xdr:cNvPicPr preferRelativeResize="0"/>
      </xdr:nvPicPr>
      <xdr:blipFill rotWithShape="1">
        <a:blip xmlns:r="http://schemas.openxmlformats.org/officeDocument/2006/relationships" r:embed="rId2" cstate="print"/>
        <a:srcRect t="17435" r="54573" b="25128"/>
        <a:stretch>
          <a:fillRect/>
        </a:stretch>
      </xdr:blipFill>
      <xdr:spPr>
        <a:xfrm>
          <a:off x="304352" y="0"/>
          <a:ext cx="1524000" cy="707311"/>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04850"/>
    <xdr:pic>
      <xdr:nvPicPr>
        <xdr:cNvPr id="2" name="image6.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320040</xdr:colOff>
      <xdr:row>0</xdr:row>
      <xdr:rowOff>0</xdr:rowOff>
    </xdr:from>
    <xdr:ext cx="1280160" cy="1000353"/>
    <xdr:pic>
      <xdr:nvPicPr>
        <xdr:cNvPr id="3" name="image9.png" descr="Membretes_2024_2-01">
          <a:extLst>
            <a:ext uri="{FF2B5EF4-FFF2-40B4-BE49-F238E27FC236}">
              <a16:creationId xmlns:a16="http://schemas.microsoft.com/office/drawing/2014/main" id="{00000000-0008-0000-0900-000003000000}"/>
            </a:ext>
          </a:extLst>
        </xdr:cNvPr>
        <xdr:cNvPicPr preferRelativeResize="0"/>
      </xdr:nvPicPr>
      <xdr:blipFill rotWithShape="1">
        <a:blip xmlns:r="http://schemas.openxmlformats.org/officeDocument/2006/relationships" r:embed="rId2" cstate="print"/>
        <a:srcRect t="12000" r="62441" b="17000"/>
        <a:stretch>
          <a:fillRect/>
        </a:stretch>
      </xdr:blipFill>
      <xdr:spPr>
        <a:xfrm>
          <a:off x="320040" y="0"/>
          <a:ext cx="1280160" cy="100035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179070</xdr:colOff>
      <xdr:row>0</xdr:row>
      <xdr:rowOff>99060</xdr:rowOff>
    </xdr:from>
    <xdr:ext cx="609600" cy="704850"/>
    <xdr:pic>
      <xdr:nvPicPr>
        <xdr:cNvPr id="2" name="image6.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0648950" y="99060"/>
          <a:ext cx="609600" cy="704850"/>
        </a:xfrm>
        <a:prstGeom prst="rect">
          <a:avLst/>
        </a:prstGeom>
        <a:noFill/>
      </xdr:spPr>
    </xdr:pic>
    <xdr:clientData fLocksWithSheet="0"/>
  </xdr:oneCellAnchor>
  <xdr:oneCellAnchor>
    <xdr:from>
      <xdr:col>0</xdr:col>
      <xdr:colOff>297180</xdr:colOff>
      <xdr:row>0</xdr:row>
      <xdr:rowOff>30481</xdr:rowOff>
    </xdr:from>
    <xdr:ext cx="1249680" cy="746760"/>
    <xdr:pic>
      <xdr:nvPicPr>
        <xdr:cNvPr id="3" name="image9.png" descr="Membretes_2024_2-01">
          <a:extLst>
            <a:ext uri="{FF2B5EF4-FFF2-40B4-BE49-F238E27FC236}">
              <a16:creationId xmlns:a16="http://schemas.microsoft.com/office/drawing/2014/main" id="{00000000-0008-0000-0A00-000003000000}"/>
            </a:ext>
          </a:extLst>
        </xdr:cNvPr>
        <xdr:cNvPicPr preferRelativeResize="0"/>
      </xdr:nvPicPr>
      <xdr:blipFill rotWithShape="1">
        <a:blip xmlns:r="http://schemas.openxmlformats.org/officeDocument/2006/relationships" r:embed="rId2" cstate="print"/>
        <a:srcRect t="16732" r="63193" b="24707"/>
        <a:stretch>
          <a:fillRect/>
        </a:stretch>
      </xdr:blipFill>
      <xdr:spPr>
        <a:xfrm>
          <a:off x="297180" y="30481"/>
          <a:ext cx="1249680" cy="74676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5" width="11.44140625" customWidth="1"/>
  </cols>
  <sheetData>
    <row r="1" spans="1:26" ht="30" customHeight="1" x14ac:dyDescent="0.3">
      <c r="A1" s="266"/>
      <c r="B1" s="269" t="s">
        <v>0</v>
      </c>
      <c r="C1" s="270"/>
      <c r="D1" s="271"/>
      <c r="E1" s="1" t="s">
        <v>1</v>
      </c>
      <c r="F1" s="278"/>
      <c r="G1" s="2"/>
      <c r="H1" s="2"/>
      <c r="I1" s="2"/>
      <c r="J1" s="2"/>
      <c r="K1" s="2"/>
      <c r="L1" s="2"/>
      <c r="M1" s="2"/>
      <c r="N1" s="2"/>
      <c r="O1" s="2"/>
      <c r="P1" s="2"/>
      <c r="Q1" s="2"/>
      <c r="R1" s="2"/>
      <c r="S1" s="2"/>
      <c r="T1" s="2"/>
      <c r="U1" s="2"/>
      <c r="V1" s="2"/>
      <c r="W1" s="2"/>
      <c r="X1" s="2"/>
      <c r="Y1" s="2"/>
      <c r="Z1" s="2"/>
    </row>
    <row r="2" spans="1:26" ht="13.5" customHeight="1" x14ac:dyDescent="0.3">
      <c r="A2" s="267"/>
      <c r="B2" s="272"/>
      <c r="C2" s="273"/>
      <c r="D2" s="274"/>
      <c r="E2" s="3" t="s">
        <v>2</v>
      </c>
      <c r="F2" s="279"/>
      <c r="G2" s="2"/>
      <c r="H2" s="2"/>
      <c r="I2" s="2"/>
      <c r="J2" s="2"/>
      <c r="K2" s="2"/>
      <c r="L2" s="2"/>
      <c r="M2" s="2"/>
      <c r="N2" s="2"/>
      <c r="O2" s="2"/>
      <c r="P2" s="2"/>
      <c r="Q2" s="2"/>
      <c r="R2" s="2"/>
      <c r="S2" s="2"/>
      <c r="T2" s="2"/>
      <c r="U2" s="2"/>
      <c r="V2" s="2"/>
      <c r="W2" s="2"/>
      <c r="X2" s="2"/>
      <c r="Y2" s="2"/>
      <c r="Z2" s="2"/>
    </row>
    <row r="3" spans="1:26" ht="15" customHeight="1" x14ac:dyDescent="0.3">
      <c r="A3" s="267"/>
      <c r="B3" s="272"/>
      <c r="C3" s="273"/>
      <c r="D3" s="274"/>
      <c r="E3" s="3" t="s">
        <v>3</v>
      </c>
      <c r="F3" s="279"/>
      <c r="G3" s="2"/>
      <c r="H3" s="2"/>
      <c r="I3" s="2"/>
      <c r="J3" s="2"/>
      <c r="K3" s="2"/>
      <c r="L3" s="2"/>
      <c r="M3" s="2"/>
      <c r="N3" s="2"/>
      <c r="O3" s="2"/>
      <c r="P3" s="2"/>
      <c r="Q3" s="2"/>
      <c r="R3" s="2"/>
      <c r="S3" s="2"/>
      <c r="T3" s="2"/>
      <c r="U3" s="2"/>
      <c r="V3" s="2"/>
      <c r="W3" s="2"/>
      <c r="X3" s="2"/>
      <c r="Y3" s="2"/>
      <c r="Z3" s="2"/>
    </row>
    <row r="4" spans="1:26" ht="13.5" customHeight="1" x14ac:dyDescent="0.3">
      <c r="A4" s="268"/>
      <c r="B4" s="275"/>
      <c r="C4" s="276"/>
      <c r="D4" s="277"/>
      <c r="E4" s="4" t="s">
        <v>4</v>
      </c>
      <c r="F4" s="280"/>
      <c r="G4" s="2"/>
      <c r="H4" s="2"/>
      <c r="I4" s="2"/>
      <c r="J4" s="2"/>
      <c r="K4" s="2"/>
      <c r="L4" s="2"/>
      <c r="M4" s="2"/>
      <c r="N4" s="2"/>
      <c r="O4" s="2"/>
      <c r="P4" s="2"/>
      <c r="Q4" s="2"/>
      <c r="R4" s="2"/>
      <c r="S4" s="2"/>
      <c r="T4" s="2"/>
      <c r="U4" s="2"/>
      <c r="V4" s="2"/>
      <c r="W4" s="2"/>
      <c r="X4" s="2"/>
      <c r="Y4" s="2"/>
      <c r="Z4" s="2"/>
    </row>
    <row r="5" spans="1:26" ht="13.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281" t="s">
        <v>6</v>
      </c>
      <c r="C6" s="282"/>
      <c r="D6" s="282"/>
      <c r="E6" s="282"/>
      <c r="F6" s="283"/>
      <c r="G6" s="2"/>
      <c r="H6" s="2"/>
      <c r="I6" s="2"/>
      <c r="J6" s="2"/>
      <c r="K6" s="2"/>
      <c r="L6" s="2"/>
      <c r="M6" s="2"/>
      <c r="N6" s="2"/>
      <c r="O6" s="2"/>
      <c r="P6" s="2"/>
      <c r="Q6" s="2"/>
      <c r="R6" s="2"/>
      <c r="S6" s="2"/>
      <c r="T6" s="2"/>
      <c r="U6" s="2"/>
      <c r="V6" s="2"/>
      <c r="W6" s="2"/>
      <c r="X6" s="2"/>
      <c r="Y6" s="2"/>
      <c r="Z6" s="2"/>
    </row>
    <row r="7" spans="1:26" ht="50.25" customHeight="1" x14ac:dyDescent="0.3">
      <c r="A7" s="6" t="s">
        <v>7</v>
      </c>
      <c r="B7" s="284" t="s">
        <v>8</v>
      </c>
      <c r="C7" s="285"/>
      <c r="D7" s="285"/>
      <c r="E7" s="285"/>
      <c r="F7" s="286"/>
      <c r="G7" s="2"/>
      <c r="H7" s="2"/>
      <c r="I7" s="2"/>
      <c r="J7" s="2"/>
      <c r="K7" s="2"/>
      <c r="L7" s="2"/>
      <c r="M7" s="2"/>
      <c r="N7" s="2"/>
      <c r="O7" s="2"/>
      <c r="P7" s="2"/>
      <c r="Q7" s="2"/>
      <c r="R7" s="2"/>
      <c r="S7" s="2"/>
      <c r="T7" s="2"/>
      <c r="U7" s="2"/>
      <c r="V7" s="2"/>
      <c r="W7" s="2"/>
      <c r="X7" s="2"/>
      <c r="Y7" s="2"/>
      <c r="Z7" s="2"/>
    </row>
    <row r="8" spans="1:26" ht="17.25" customHeight="1" x14ac:dyDescent="0.3">
      <c r="A8" s="287"/>
      <c r="B8" s="270"/>
      <c r="C8" s="270"/>
      <c r="D8" s="270"/>
      <c r="E8" s="270"/>
      <c r="F8" s="270"/>
      <c r="G8" s="2"/>
      <c r="H8" s="2"/>
      <c r="I8" s="2"/>
      <c r="J8" s="2"/>
      <c r="K8" s="2"/>
      <c r="L8" s="2"/>
      <c r="M8" s="2"/>
      <c r="N8" s="2"/>
      <c r="O8" s="2"/>
      <c r="P8" s="2"/>
      <c r="Q8" s="2"/>
      <c r="R8" s="2"/>
      <c r="S8" s="2"/>
      <c r="T8" s="2"/>
      <c r="U8" s="2"/>
      <c r="V8" s="2"/>
      <c r="W8" s="2"/>
      <c r="X8" s="2"/>
      <c r="Y8" s="2"/>
      <c r="Z8" s="2"/>
    </row>
    <row r="9" spans="1:26" ht="54.75" customHeight="1" x14ac:dyDescent="0.3">
      <c r="A9" s="288" t="s">
        <v>9</v>
      </c>
      <c r="B9" s="273"/>
      <c r="C9" s="273"/>
      <c r="D9" s="273"/>
      <c r="E9" s="273"/>
      <c r="F9" s="273"/>
      <c r="G9" s="2"/>
      <c r="H9" s="2"/>
      <c r="I9" s="2"/>
      <c r="J9" s="2"/>
      <c r="K9" s="2"/>
      <c r="L9" s="2"/>
      <c r="M9" s="2"/>
      <c r="N9" s="2"/>
      <c r="O9" s="2"/>
      <c r="P9" s="2"/>
      <c r="Q9" s="2"/>
      <c r="R9" s="2"/>
      <c r="S9" s="2"/>
      <c r="T9" s="2"/>
      <c r="U9" s="2"/>
      <c r="V9" s="2"/>
      <c r="W9" s="2"/>
      <c r="X9" s="2"/>
      <c r="Y9" s="2"/>
      <c r="Z9" s="2"/>
    </row>
    <row r="10" spans="1:26" ht="18" customHeight="1" x14ac:dyDescent="0.3">
      <c r="A10" s="289"/>
      <c r="B10" s="273"/>
      <c r="C10" s="273"/>
      <c r="D10" s="273"/>
      <c r="E10" s="273"/>
      <c r="F10" s="273"/>
      <c r="G10" s="273"/>
      <c r="H10" s="2"/>
      <c r="I10" s="2"/>
      <c r="J10" s="2"/>
      <c r="K10" s="2"/>
      <c r="L10" s="2"/>
      <c r="M10" s="2"/>
      <c r="N10" s="2"/>
      <c r="O10" s="2"/>
      <c r="P10" s="2"/>
      <c r="Q10" s="2"/>
      <c r="R10" s="2"/>
      <c r="S10" s="2"/>
      <c r="T10" s="2"/>
      <c r="U10" s="2"/>
      <c r="V10" s="2"/>
      <c r="W10" s="2"/>
      <c r="X10" s="2"/>
      <c r="Y10" s="2"/>
      <c r="Z10" s="2"/>
    </row>
    <row r="11" spans="1:26" ht="24.75" customHeight="1" x14ac:dyDescent="0.3">
      <c r="A11" s="290" t="s">
        <v>10</v>
      </c>
      <c r="B11" s="282"/>
      <c r="C11" s="282"/>
      <c r="D11" s="282"/>
      <c r="E11" s="282"/>
      <c r="F11" s="283"/>
      <c r="G11" s="2"/>
      <c r="H11" s="2"/>
      <c r="I11" s="2"/>
      <c r="J11" s="2"/>
      <c r="K11" s="2"/>
      <c r="L11" s="2"/>
      <c r="M11" s="2"/>
      <c r="N11" s="2"/>
      <c r="O11" s="2"/>
      <c r="P11" s="2"/>
      <c r="Q11" s="2"/>
      <c r="R11" s="2"/>
      <c r="S11" s="2"/>
      <c r="T11" s="2"/>
      <c r="U11" s="2"/>
      <c r="V11" s="2"/>
      <c r="W11" s="2"/>
      <c r="X11" s="2"/>
      <c r="Y11" s="2"/>
      <c r="Z11" s="2"/>
    </row>
    <row r="12" spans="1:26" ht="229.5" customHeight="1" x14ac:dyDescent="0.3">
      <c r="A12" s="291" t="s">
        <v>11</v>
      </c>
      <c r="B12" s="285"/>
      <c r="C12" s="285"/>
      <c r="D12" s="285"/>
      <c r="E12" s="285"/>
      <c r="F12" s="286"/>
      <c r="G12" s="2"/>
      <c r="H12" s="2"/>
      <c r="I12" s="2"/>
      <c r="J12" s="2"/>
      <c r="K12" s="2"/>
      <c r="L12" s="2"/>
      <c r="M12" s="2"/>
      <c r="N12" s="2"/>
      <c r="O12" s="2"/>
      <c r="P12" s="2"/>
      <c r="Q12" s="2"/>
      <c r="R12" s="2"/>
      <c r="S12" s="2"/>
      <c r="T12" s="2"/>
      <c r="U12" s="2"/>
      <c r="V12" s="2"/>
      <c r="W12" s="2"/>
      <c r="X12" s="2"/>
      <c r="Y12" s="2"/>
      <c r="Z12" s="2"/>
    </row>
    <row r="13" spans="1:26" ht="18" customHeight="1" x14ac:dyDescent="0.3">
      <c r="A13" s="292"/>
      <c r="B13" s="273"/>
      <c r="C13" s="273"/>
      <c r="D13" s="273"/>
      <c r="E13" s="273"/>
      <c r="F13" s="273"/>
      <c r="G13" s="2"/>
      <c r="H13" s="2"/>
      <c r="I13" s="2"/>
      <c r="J13" s="2"/>
      <c r="K13" s="2"/>
      <c r="L13" s="2"/>
      <c r="M13" s="2"/>
      <c r="N13" s="2"/>
      <c r="O13" s="2"/>
      <c r="P13" s="2"/>
      <c r="Q13" s="2"/>
      <c r="R13" s="2"/>
      <c r="S13" s="2"/>
      <c r="T13" s="2"/>
      <c r="U13" s="2"/>
      <c r="V13" s="2"/>
      <c r="W13" s="2"/>
      <c r="X13" s="2"/>
      <c r="Y13" s="2"/>
      <c r="Z13" s="2"/>
    </row>
    <row r="14" spans="1:26" ht="26.25" customHeight="1" x14ac:dyDescent="0.3">
      <c r="A14" s="290" t="s">
        <v>12</v>
      </c>
      <c r="B14" s="282"/>
      <c r="C14" s="282"/>
      <c r="D14" s="282"/>
      <c r="E14" s="282"/>
      <c r="F14" s="283"/>
      <c r="G14" s="2"/>
      <c r="H14" s="2"/>
      <c r="I14" s="2"/>
      <c r="J14" s="2"/>
      <c r="K14" s="2"/>
      <c r="L14" s="2"/>
      <c r="M14" s="2"/>
      <c r="N14" s="2"/>
      <c r="O14" s="2"/>
      <c r="P14" s="2"/>
      <c r="Q14" s="2"/>
      <c r="R14" s="2"/>
      <c r="S14" s="2"/>
      <c r="T14" s="2"/>
      <c r="U14" s="2"/>
      <c r="V14" s="2"/>
      <c r="W14" s="2"/>
      <c r="X14" s="2"/>
      <c r="Y14" s="2"/>
      <c r="Z14" s="2"/>
    </row>
    <row r="15" spans="1:26" ht="284.25" customHeight="1" x14ac:dyDescent="0.3">
      <c r="A15" s="291" t="s">
        <v>13</v>
      </c>
      <c r="B15" s="285"/>
      <c r="C15" s="285"/>
      <c r="D15" s="285"/>
      <c r="E15" s="285"/>
      <c r="F15" s="286"/>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290" t="s">
        <v>14</v>
      </c>
      <c r="B17" s="282"/>
      <c r="C17" s="282"/>
      <c r="D17" s="282"/>
      <c r="E17" s="282"/>
      <c r="F17" s="283"/>
      <c r="G17" s="2"/>
      <c r="H17" s="2"/>
      <c r="I17" s="2"/>
      <c r="J17" s="2"/>
      <c r="K17" s="2"/>
      <c r="L17" s="2"/>
      <c r="M17" s="2"/>
      <c r="N17" s="2"/>
      <c r="O17" s="2"/>
      <c r="P17" s="2"/>
      <c r="Q17" s="2"/>
      <c r="R17" s="2"/>
      <c r="S17" s="2"/>
      <c r="T17" s="2"/>
      <c r="U17" s="2"/>
      <c r="V17" s="2"/>
      <c r="W17" s="2"/>
      <c r="X17" s="2"/>
      <c r="Y17" s="2"/>
      <c r="Z17" s="2"/>
    </row>
    <row r="18" spans="1:26" ht="81.75" customHeight="1" x14ac:dyDescent="0.3">
      <c r="A18" s="293" t="s">
        <v>15</v>
      </c>
      <c r="B18" s="270"/>
      <c r="C18" s="270"/>
      <c r="D18" s="270"/>
      <c r="E18" s="270"/>
      <c r="F18" s="294"/>
      <c r="G18" s="2"/>
      <c r="H18" s="2"/>
      <c r="I18" s="2"/>
      <c r="J18" s="2"/>
      <c r="K18" s="2"/>
      <c r="L18" s="2"/>
      <c r="M18" s="2"/>
      <c r="N18" s="2"/>
      <c r="O18" s="2"/>
      <c r="P18" s="2"/>
      <c r="Q18" s="2"/>
      <c r="R18" s="2"/>
      <c r="S18" s="2"/>
      <c r="T18" s="2"/>
      <c r="U18" s="2"/>
      <c r="V18" s="2"/>
      <c r="W18" s="2"/>
      <c r="X18" s="2"/>
      <c r="Y18" s="2"/>
      <c r="Z18" s="2"/>
    </row>
    <row r="19" spans="1:26" ht="71.25" customHeight="1" x14ac:dyDescent="0.3">
      <c r="A19" s="295"/>
      <c r="B19" s="276"/>
      <c r="C19" s="276"/>
      <c r="D19" s="276"/>
      <c r="E19" s="276"/>
      <c r="F19" s="296"/>
      <c r="G19" s="2"/>
      <c r="H19" s="2"/>
      <c r="I19" s="2"/>
      <c r="J19" s="2"/>
      <c r="K19" s="2"/>
      <c r="L19" s="2"/>
      <c r="M19" s="2"/>
      <c r="N19" s="2"/>
      <c r="O19" s="2"/>
      <c r="P19" s="2"/>
      <c r="Q19" s="2"/>
      <c r="R19" s="2"/>
      <c r="S19" s="2"/>
      <c r="T19" s="2"/>
      <c r="U19" s="2"/>
      <c r="V19" s="2"/>
      <c r="W19" s="2"/>
      <c r="X19" s="2"/>
      <c r="Y19" s="2"/>
      <c r="Z19" s="2"/>
    </row>
    <row r="20" spans="1:26" ht="13.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297" t="s">
        <v>16</v>
      </c>
      <c r="B21" s="298"/>
      <c r="C21" s="298"/>
      <c r="D21" s="298"/>
      <c r="E21" s="298"/>
      <c r="F21" s="299"/>
      <c r="G21" s="2"/>
      <c r="H21" s="2"/>
      <c r="I21" s="2"/>
      <c r="J21" s="2"/>
      <c r="K21" s="2"/>
      <c r="L21" s="2"/>
      <c r="M21" s="2"/>
      <c r="N21" s="2"/>
      <c r="O21" s="2"/>
      <c r="P21" s="2"/>
      <c r="Q21" s="2"/>
      <c r="R21" s="2"/>
      <c r="S21" s="2"/>
      <c r="T21" s="2"/>
      <c r="U21" s="2"/>
      <c r="V21" s="2"/>
      <c r="W21" s="2"/>
      <c r="X21" s="2"/>
      <c r="Y21" s="2"/>
      <c r="Z21" s="2"/>
    </row>
    <row r="22" spans="1:26" ht="363" customHeight="1" x14ac:dyDescent="0.3">
      <c r="A22" s="300" t="s">
        <v>17</v>
      </c>
      <c r="B22" s="301"/>
      <c r="C22" s="301"/>
      <c r="D22" s="301"/>
      <c r="E22" s="301"/>
      <c r="F22" s="302"/>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03" t="s">
        <v>18</v>
      </c>
      <c r="B24" s="304"/>
      <c r="C24" s="304"/>
      <c r="D24" s="304"/>
      <c r="E24" s="304"/>
      <c r="F24" s="305"/>
      <c r="G24" s="2"/>
      <c r="H24" s="2"/>
      <c r="I24" s="2"/>
      <c r="J24" s="2"/>
      <c r="K24" s="2"/>
      <c r="L24" s="2"/>
      <c r="M24" s="2"/>
      <c r="N24" s="2"/>
      <c r="O24" s="2"/>
      <c r="P24" s="2"/>
      <c r="Q24" s="2"/>
      <c r="R24" s="2"/>
      <c r="S24" s="2"/>
      <c r="T24" s="2"/>
      <c r="U24" s="2"/>
      <c r="V24" s="2"/>
      <c r="W24" s="2"/>
      <c r="X24" s="2"/>
      <c r="Y24" s="2"/>
      <c r="Z24" s="2"/>
    </row>
    <row r="25" spans="1:26" ht="375" customHeight="1" x14ac:dyDescent="0.3">
      <c r="A25" s="306" t="s">
        <v>19</v>
      </c>
      <c r="B25" s="270"/>
      <c r="C25" s="270"/>
      <c r="D25" s="270"/>
      <c r="E25" s="270"/>
      <c r="F25" s="294"/>
      <c r="G25" s="2"/>
      <c r="H25" s="2"/>
      <c r="I25" s="2"/>
      <c r="J25" s="2"/>
      <c r="K25" s="2"/>
      <c r="L25" s="2"/>
      <c r="M25" s="2"/>
      <c r="N25" s="2"/>
      <c r="O25" s="2"/>
      <c r="P25" s="2"/>
      <c r="Q25" s="2"/>
      <c r="R25" s="2"/>
      <c r="S25" s="2"/>
      <c r="T25" s="2"/>
      <c r="U25" s="2"/>
      <c r="V25" s="2"/>
      <c r="W25" s="2"/>
      <c r="X25" s="2"/>
      <c r="Y25" s="2"/>
      <c r="Z25" s="2"/>
    </row>
    <row r="26" spans="1:26" ht="27" customHeight="1" x14ac:dyDescent="0.3">
      <c r="A26" s="295"/>
      <c r="B26" s="276"/>
      <c r="C26" s="276"/>
      <c r="D26" s="276"/>
      <c r="E26" s="276"/>
      <c r="F26" s="296"/>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07" t="s">
        <v>20</v>
      </c>
      <c r="B28" s="282"/>
      <c r="C28" s="282"/>
      <c r="D28" s="282"/>
      <c r="E28" s="282"/>
      <c r="F28" s="283"/>
      <c r="G28" s="2"/>
      <c r="H28" s="2"/>
      <c r="I28" s="2"/>
      <c r="J28" s="2"/>
      <c r="K28" s="2"/>
      <c r="L28" s="2"/>
      <c r="M28" s="2"/>
      <c r="N28" s="2"/>
      <c r="O28" s="2"/>
      <c r="P28" s="2"/>
      <c r="Q28" s="2"/>
      <c r="R28" s="2"/>
      <c r="S28" s="2"/>
      <c r="T28" s="2"/>
      <c r="U28" s="2"/>
      <c r="V28" s="2"/>
      <c r="W28" s="2"/>
      <c r="X28" s="2"/>
      <c r="Y28" s="2"/>
      <c r="Z28" s="2"/>
    </row>
    <row r="29" spans="1:26" ht="210.75" customHeight="1" x14ac:dyDescent="0.3">
      <c r="A29" s="291" t="s">
        <v>21</v>
      </c>
      <c r="B29" s="285"/>
      <c r="C29" s="285"/>
      <c r="D29" s="285"/>
      <c r="E29" s="285"/>
      <c r="F29" s="286"/>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08" t="s">
        <v>22</v>
      </c>
      <c r="B31" s="282"/>
      <c r="C31" s="282"/>
      <c r="D31" s="282"/>
      <c r="E31" s="282"/>
      <c r="F31" s="283"/>
      <c r="G31" s="2"/>
      <c r="H31" s="2"/>
      <c r="I31" s="2"/>
      <c r="J31" s="2"/>
      <c r="K31" s="2"/>
      <c r="L31" s="2"/>
      <c r="M31" s="2"/>
      <c r="N31" s="2"/>
      <c r="O31" s="2"/>
      <c r="P31" s="2"/>
      <c r="Q31" s="2"/>
      <c r="R31" s="2"/>
      <c r="S31" s="2"/>
      <c r="T31" s="2"/>
      <c r="U31" s="2"/>
      <c r="V31" s="2"/>
      <c r="W31" s="2"/>
      <c r="X31" s="2"/>
      <c r="Y31" s="2"/>
      <c r="Z31" s="2"/>
    </row>
    <row r="32" spans="1:26" ht="138" customHeight="1" x14ac:dyDescent="0.3">
      <c r="A32" s="309" t="s">
        <v>23</v>
      </c>
      <c r="B32" s="285"/>
      <c r="C32" s="285"/>
      <c r="D32" s="285"/>
      <c r="E32" s="285"/>
      <c r="F32" s="286"/>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10" t="s">
        <v>24</v>
      </c>
      <c r="B34" s="282"/>
      <c r="C34" s="282"/>
      <c r="D34" s="282"/>
      <c r="E34" s="282"/>
      <c r="F34" s="283"/>
      <c r="G34" s="2"/>
      <c r="H34" s="2"/>
      <c r="I34" s="2"/>
      <c r="J34" s="2"/>
      <c r="K34" s="2"/>
      <c r="L34" s="2"/>
      <c r="M34" s="2"/>
      <c r="N34" s="2"/>
      <c r="O34" s="2"/>
      <c r="P34" s="2"/>
      <c r="Q34" s="2"/>
      <c r="R34" s="2"/>
      <c r="S34" s="2"/>
      <c r="T34" s="2"/>
      <c r="U34" s="2"/>
      <c r="V34" s="2"/>
      <c r="W34" s="2"/>
      <c r="X34" s="2"/>
      <c r="Y34" s="2"/>
      <c r="Z34" s="2"/>
    </row>
    <row r="35" spans="1:26" ht="219" customHeight="1" x14ac:dyDescent="0.3">
      <c r="A35" s="291" t="s">
        <v>25</v>
      </c>
      <c r="B35" s="285"/>
      <c r="C35" s="285"/>
      <c r="D35" s="285"/>
      <c r="E35" s="285"/>
      <c r="F35" s="286"/>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10" t="s">
        <v>26</v>
      </c>
      <c r="B37" s="282"/>
      <c r="C37" s="282"/>
      <c r="D37" s="282"/>
      <c r="E37" s="282"/>
      <c r="F37" s="283"/>
      <c r="G37" s="2"/>
      <c r="H37" s="2"/>
      <c r="I37" s="2"/>
      <c r="J37" s="2"/>
      <c r="K37" s="2"/>
      <c r="L37" s="2"/>
      <c r="M37" s="2"/>
      <c r="N37" s="2"/>
      <c r="O37" s="2"/>
      <c r="P37" s="2"/>
      <c r="Q37" s="2"/>
      <c r="R37" s="2"/>
      <c r="S37" s="2"/>
      <c r="T37" s="2"/>
      <c r="U37" s="2"/>
      <c r="V37" s="2"/>
      <c r="W37" s="2"/>
      <c r="X37" s="2"/>
      <c r="Y37" s="2"/>
      <c r="Z37" s="2"/>
    </row>
    <row r="38" spans="1:26" ht="170.25" customHeight="1" x14ac:dyDescent="0.3">
      <c r="A38" s="291" t="s">
        <v>27</v>
      </c>
      <c r="B38" s="285"/>
      <c r="C38" s="285"/>
      <c r="D38" s="285"/>
      <c r="E38" s="285"/>
      <c r="F38" s="286"/>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11" t="s">
        <v>28</v>
      </c>
      <c r="B40" s="282"/>
      <c r="C40" s="282"/>
      <c r="D40" s="282"/>
      <c r="E40" s="282"/>
      <c r="F40" s="283"/>
      <c r="G40" s="2"/>
      <c r="H40" s="2"/>
      <c r="I40" s="2"/>
      <c r="J40" s="2"/>
      <c r="K40" s="2"/>
      <c r="L40" s="2"/>
      <c r="M40" s="2"/>
      <c r="N40" s="2"/>
      <c r="O40" s="2"/>
      <c r="P40" s="2"/>
      <c r="Q40" s="2"/>
      <c r="R40" s="2"/>
      <c r="S40" s="2"/>
      <c r="T40" s="2"/>
      <c r="U40" s="2"/>
      <c r="V40" s="2"/>
      <c r="W40" s="2"/>
      <c r="X40" s="2"/>
      <c r="Y40" s="2"/>
      <c r="Z40" s="2"/>
    </row>
    <row r="41" spans="1:26" ht="208.5" customHeight="1" x14ac:dyDescent="0.3">
      <c r="A41" s="291" t="s">
        <v>29</v>
      </c>
      <c r="B41" s="285"/>
      <c r="C41" s="285"/>
      <c r="D41" s="285"/>
      <c r="E41" s="285"/>
      <c r="F41" s="286"/>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16" t="s">
        <v>30</v>
      </c>
      <c r="B43" s="282"/>
      <c r="C43" s="282"/>
      <c r="D43" s="282"/>
      <c r="E43" s="282"/>
      <c r="F43" s="283"/>
      <c r="G43" s="2"/>
      <c r="H43" s="2"/>
      <c r="I43" s="2"/>
      <c r="J43" s="2"/>
      <c r="K43" s="2"/>
      <c r="L43" s="2"/>
      <c r="M43" s="2"/>
      <c r="N43" s="2"/>
      <c r="O43" s="2"/>
      <c r="P43" s="2"/>
      <c r="Q43" s="2"/>
      <c r="R43" s="2"/>
      <c r="S43" s="2"/>
      <c r="T43" s="2"/>
      <c r="U43" s="2"/>
      <c r="V43" s="2"/>
      <c r="W43" s="2"/>
      <c r="X43" s="2"/>
      <c r="Y43" s="2"/>
      <c r="Z43" s="2"/>
    </row>
    <row r="44" spans="1:26" ht="274.5" customHeight="1" x14ac:dyDescent="0.3">
      <c r="A44" s="291" t="s">
        <v>31</v>
      </c>
      <c r="B44" s="285"/>
      <c r="C44" s="285"/>
      <c r="D44" s="285"/>
      <c r="E44" s="285"/>
      <c r="F44" s="286"/>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16" t="s">
        <v>32</v>
      </c>
      <c r="B46" s="282"/>
      <c r="C46" s="282"/>
      <c r="D46" s="282"/>
      <c r="E46" s="282"/>
      <c r="F46" s="283"/>
      <c r="G46" s="2"/>
      <c r="H46" s="2"/>
      <c r="I46" s="2"/>
      <c r="J46" s="2"/>
      <c r="K46" s="2"/>
      <c r="L46" s="2"/>
      <c r="M46" s="2"/>
      <c r="N46" s="2"/>
      <c r="O46" s="2"/>
      <c r="P46" s="2"/>
      <c r="Q46" s="2"/>
      <c r="R46" s="2"/>
      <c r="S46" s="2"/>
      <c r="T46" s="2"/>
      <c r="U46" s="2"/>
      <c r="V46" s="2"/>
      <c r="W46" s="2"/>
      <c r="X46" s="2"/>
      <c r="Y46" s="2"/>
      <c r="Z46" s="2"/>
    </row>
    <row r="47" spans="1:26" ht="181.5" customHeight="1" x14ac:dyDescent="0.3">
      <c r="A47" s="317" t="s">
        <v>33</v>
      </c>
      <c r="B47" s="285"/>
      <c r="C47" s="285"/>
      <c r="D47" s="285"/>
      <c r="E47" s="285"/>
      <c r="F47" s="286"/>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18" t="s">
        <v>34</v>
      </c>
      <c r="B49" s="282"/>
      <c r="C49" s="282"/>
      <c r="D49" s="282"/>
      <c r="E49" s="282"/>
      <c r="F49" s="283"/>
      <c r="G49" s="2"/>
      <c r="H49" s="2"/>
      <c r="I49" s="2"/>
      <c r="J49" s="2"/>
      <c r="K49" s="2"/>
      <c r="L49" s="2"/>
      <c r="M49" s="2"/>
      <c r="N49" s="2"/>
      <c r="O49" s="2"/>
      <c r="P49" s="2"/>
      <c r="Q49" s="2"/>
      <c r="R49" s="2"/>
      <c r="S49" s="2"/>
      <c r="T49" s="2"/>
      <c r="U49" s="2"/>
      <c r="V49" s="2"/>
      <c r="W49" s="2"/>
      <c r="X49" s="2"/>
      <c r="Y49" s="2"/>
      <c r="Z49" s="2"/>
    </row>
    <row r="50" spans="1:26" ht="363" customHeight="1" x14ac:dyDescent="0.3">
      <c r="A50" s="317" t="s">
        <v>35</v>
      </c>
      <c r="B50" s="285"/>
      <c r="C50" s="285"/>
      <c r="D50" s="285"/>
      <c r="E50" s="285"/>
      <c r="F50" s="286"/>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12" t="s">
        <v>36</v>
      </c>
      <c r="B52" s="282"/>
      <c r="C52" s="282"/>
      <c r="D52" s="282"/>
      <c r="E52" s="282"/>
      <c r="F52" s="283"/>
      <c r="G52" s="2"/>
      <c r="H52" s="2"/>
      <c r="I52" s="2"/>
      <c r="J52" s="2"/>
      <c r="K52" s="2"/>
      <c r="L52" s="2"/>
      <c r="M52" s="2"/>
      <c r="N52" s="2"/>
      <c r="O52" s="2"/>
      <c r="P52" s="2"/>
      <c r="Q52" s="2"/>
      <c r="R52" s="2"/>
      <c r="S52" s="2"/>
      <c r="T52" s="2"/>
      <c r="U52" s="2"/>
      <c r="V52" s="2"/>
      <c r="W52" s="2"/>
      <c r="X52" s="2"/>
      <c r="Y52" s="2"/>
      <c r="Z52" s="2"/>
    </row>
    <row r="53" spans="1:26" ht="409.5" customHeight="1" x14ac:dyDescent="0.3">
      <c r="A53" s="313" t="s">
        <v>37</v>
      </c>
      <c r="B53" s="314"/>
      <c r="C53" s="314"/>
      <c r="D53" s="314"/>
      <c r="E53" s="314"/>
      <c r="F53" s="315"/>
      <c r="G53" s="2"/>
      <c r="H53" s="2"/>
      <c r="I53" s="2"/>
      <c r="J53" s="2"/>
      <c r="K53" s="2"/>
      <c r="L53" s="2"/>
      <c r="M53" s="2"/>
      <c r="N53" s="2"/>
      <c r="O53" s="2"/>
      <c r="P53" s="2"/>
      <c r="Q53" s="2"/>
      <c r="R53" s="2"/>
      <c r="S53" s="2"/>
      <c r="T53" s="2"/>
      <c r="U53" s="2"/>
      <c r="V53" s="2"/>
      <c r="W53" s="2"/>
      <c r="X53" s="2"/>
      <c r="Y53" s="2"/>
      <c r="Z53" s="2"/>
    </row>
    <row r="54" spans="1:26" ht="77.25" customHeight="1" x14ac:dyDescent="0.3">
      <c r="A54" s="295"/>
      <c r="B54" s="276"/>
      <c r="C54" s="276"/>
      <c r="D54" s="276"/>
      <c r="E54" s="276"/>
      <c r="F54" s="296"/>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activeCell="A7" sqref="A7:F7"/>
    </sheetView>
  </sheetViews>
  <sheetFormatPr baseColWidth="10" defaultColWidth="14.44140625" defaultRowHeight="15" customHeight="1" x14ac:dyDescent="0.3"/>
  <cols>
    <col min="1" max="1" width="31" customWidth="1"/>
    <col min="2" max="2" width="39.4414062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588"/>
      <c r="B1" s="583" t="str">
        <f>CONTEXTO!B1</f>
        <v>PROCESO:  SISTEMA INTEGRADO DE GESTIÓN Y MIPG</v>
      </c>
      <c r="C1" s="583"/>
      <c r="D1" s="583"/>
      <c r="E1" s="592" t="s">
        <v>201</v>
      </c>
      <c r="F1" s="590"/>
      <c r="G1" s="2"/>
      <c r="H1" s="2"/>
      <c r="I1" s="2"/>
      <c r="J1" s="2"/>
      <c r="K1" s="2"/>
      <c r="L1" s="2"/>
      <c r="M1" s="2"/>
      <c r="N1" s="2"/>
      <c r="O1" s="2"/>
      <c r="P1" s="2"/>
      <c r="Q1" s="2"/>
      <c r="R1" s="2"/>
      <c r="S1" s="2"/>
      <c r="T1" s="2"/>
      <c r="U1" s="2"/>
      <c r="V1" s="2"/>
      <c r="W1" s="2"/>
      <c r="X1" s="2"/>
      <c r="Y1" s="2"/>
      <c r="Z1" s="2"/>
    </row>
    <row r="2" spans="1:26" ht="13.5" customHeight="1" x14ac:dyDescent="0.3">
      <c r="A2" s="589"/>
      <c r="B2" s="583" t="s">
        <v>246</v>
      </c>
      <c r="C2" s="583"/>
      <c r="D2" s="583"/>
      <c r="E2" s="592" t="s">
        <v>2</v>
      </c>
      <c r="F2" s="585"/>
      <c r="G2" s="2"/>
      <c r="H2" s="2"/>
      <c r="I2" s="2"/>
      <c r="J2" s="2"/>
      <c r="K2" s="2"/>
      <c r="L2" s="2"/>
      <c r="M2" s="2"/>
      <c r="N2" s="2"/>
      <c r="O2" s="2"/>
      <c r="P2" s="2"/>
      <c r="Q2" s="2"/>
      <c r="R2" s="2"/>
      <c r="S2" s="2"/>
      <c r="T2" s="2"/>
      <c r="U2" s="2"/>
      <c r="V2" s="2"/>
      <c r="W2" s="2"/>
      <c r="X2" s="2"/>
      <c r="Y2" s="2"/>
      <c r="Z2" s="2"/>
    </row>
    <row r="3" spans="1:26" ht="15" customHeight="1" x14ac:dyDescent="0.3">
      <c r="A3" s="589"/>
      <c r="B3" s="583"/>
      <c r="C3" s="583"/>
      <c r="D3" s="583"/>
      <c r="E3" s="592" t="s">
        <v>3</v>
      </c>
      <c r="F3" s="585"/>
      <c r="G3" s="2"/>
      <c r="H3" s="2"/>
      <c r="I3" s="2"/>
      <c r="J3" s="2"/>
      <c r="K3" s="2"/>
      <c r="L3" s="2"/>
      <c r="M3" s="2"/>
      <c r="N3" s="2"/>
      <c r="O3" s="2"/>
      <c r="P3" s="2"/>
      <c r="Q3" s="2"/>
      <c r="R3" s="2"/>
      <c r="S3" s="2"/>
      <c r="T3" s="2"/>
      <c r="U3" s="2"/>
      <c r="V3" s="2"/>
      <c r="W3" s="2"/>
      <c r="X3" s="2"/>
      <c r="Y3" s="2"/>
      <c r="Z3" s="2"/>
    </row>
    <row r="4" spans="1:26" ht="13.5" customHeight="1" thickBot="1" x14ac:dyDescent="0.35">
      <c r="A4" s="336"/>
      <c r="B4" s="583"/>
      <c r="C4" s="583"/>
      <c r="D4" s="583"/>
      <c r="E4" s="592" t="s">
        <v>488</v>
      </c>
      <c r="F4" s="591"/>
      <c r="G4" s="2"/>
      <c r="H4" s="2"/>
      <c r="I4" s="2"/>
      <c r="J4" s="2"/>
      <c r="K4" s="2"/>
      <c r="L4" s="2"/>
      <c r="M4" s="2"/>
      <c r="N4" s="2"/>
      <c r="O4" s="2"/>
      <c r="P4" s="2"/>
      <c r="Q4" s="2"/>
      <c r="R4" s="2"/>
      <c r="S4" s="2"/>
      <c r="T4" s="2"/>
      <c r="U4" s="2"/>
      <c r="V4" s="2"/>
      <c r="W4" s="2"/>
      <c r="X4" s="2"/>
      <c r="Y4" s="2"/>
      <c r="Z4" s="2"/>
    </row>
    <row r="5" spans="1:26" ht="13.5" customHeight="1" x14ac:dyDescent="0.3">
      <c r="A5" s="402"/>
      <c r="B5" s="273"/>
      <c r="C5" s="273"/>
      <c r="D5" s="273"/>
      <c r="E5" s="273"/>
      <c r="F5" s="403"/>
      <c r="G5" s="2"/>
      <c r="H5" s="2"/>
      <c r="I5" s="2"/>
      <c r="J5" s="2"/>
      <c r="K5" s="2"/>
      <c r="L5" s="2"/>
      <c r="M5" s="2"/>
      <c r="N5" s="2"/>
      <c r="O5" s="2"/>
      <c r="P5" s="2"/>
      <c r="Q5" s="2"/>
      <c r="R5" s="2"/>
      <c r="S5" s="2"/>
      <c r="T5" s="2"/>
      <c r="U5" s="2"/>
      <c r="V5" s="2"/>
      <c r="W5" s="2"/>
      <c r="X5" s="2"/>
      <c r="Y5" s="2"/>
      <c r="Z5" s="2"/>
    </row>
    <row r="6" spans="1:26" ht="39.75" customHeight="1" x14ac:dyDescent="0.3">
      <c r="A6" s="404" t="str">
        <f>CONTEXTO!A8</f>
        <v>PROCESO: GESTIÓN DOCUMENTAL</v>
      </c>
      <c r="B6" s="320"/>
      <c r="C6" s="320"/>
      <c r="D6" s="320"/>
      <c r="E6" s="320"/>
      <c r="F6" s="321"/>
      <c r="G6" s="2"/>
      <c r="H6" s="2"/>
      <c r="I6" s="2"/>
      <c r="J6" s="2"/>
      <c r="K6" s="2"/>
      <c r="L6" s="2"/>
      <c r="M6" s="2"/>
      <c r="N6" s="2"/>
      <c r="O6" s="2"/>
      <c r="P6" s="2"/>
      <c r="Q6" s="2"/>
      <c r="R6" s="2"/>
      <c r="S6" s="2"/>
      <c r="T6" s="2"/>
      <c r="U6" s="2"/>
      <c r="V6" s="2"/>
      <c r="W6" s="2"/>
      <c r="X6" s="2"/>
      <c r="Y6" s="2"/>
      <c r="Z6" s="2"/>
    </row>
    <row r="7" spans="1:26" ht="63" customHeight="1" x14ac:dyDescent="0.3">
      <c r="A7" s="405" t="str">
        <f>CONTEXTO!A9</f>
        <v>OBJETIVO: IMPLEMENTAR EL PROGRAMA DE GESTIÓN DOCUMENTAL APLICANDO EL MODELO DE GESTION DOCUMENTAL
Y ADMINISTRACIÓN DE ARCHIVOS (MGDA), PARA GARANTIZAR EL ACCESO A LA INFORMACIÓN EN FORMA
OPORTUNA Y PRESERVAR LA MEMORIA INSTITUCIONAL.</v>
      </c>
      <c r="B7" s="371"/>
      <c r="C7" s="371"/>
      <c r="D7" s="371"/>
      <c r="E7" s="371"/>
      <c r="F7" s="406"/>
      <c r="G7" s="92"/>
      <c r="H7" s="92"/>
      <c r="I7" s="92"/>
      <c r="J7" s="92"/>
      <c r="K7" s="92"/>
      <c r="L7" s="92"/>
      <c r="M7" s="92"/>
      <c r="N7" s="92"/>
      <c r="O7" s="92"/>
      <c r="P7" s="92"/>
      <c r="Q7" s="92"/>
      <c r="R7" s="92"/>
      <c r="S7" s="92"/>
      <c r="T7" s="92"/>
      <c r="U7" s="92"/>
      <c r="V7" s="92"/>
      <c r="W7" s="92"/>
      <c r="X7" s="92"/>
      <c r="Y7" s="92"/>
      <c r="Z7" s="92"/>
    </row>
    <row r="8" spans="1:26" ht="25.5" customHeight="1" x14ac:dyDescent="0.3">
      <c r="A8" s="407"/>
      <c r="B8" s="324"/>
      <c r="C8" s="324"/>
      <c r="D8" s="324"/>
      <c r="E8" s="324"/>
      <c r="F8" s="325"/>
      <c r="G8" s="92"/>
      <c r="H8" s="92"/>
      <c r="I8" s="92"/>
      <c r="J8" s="92"/>
      <c r="K8" s="92"/>
      <c r="L8" s="92"/>
      <c r="M8" s="92"/>
      <c r="N8" s="92"/>
      <c r="O8" s="92"/>
      <c r="P8" s="92"/>
      <c r="Q8" s="92"/>
      <c r="R8" s="92"/>
      <c r="S8" s="92"/>
      <c r="T8" s="92"/>
      <c r="U8" s="92"/>
      <c r="V8" s="92"/>
      <c r="W8" s="92"/>
      <c r="X8" s="92"/>
      <c r="Y8" s="92"/>
      <c r="Z8" s="92"/>
    </row>
    <row r="9" spans="1:26" ht="69" customHeight="1" x14ac:dyDescent="0.3">
      <c r="A9" s="93" t="s">
        <v>247</v>
      </c>
      <c r="B9" s="94" t="s">
        <v>248</v>
      </c>
      <c r="C9" s="95" t="s">
        <v>249</v>
      </c>
      <c r="D9" s="96" t="s">
        <v>250</v>
      </c>
      <c r="E9" s="97" t="s">
        <v>251</v>
      </c>
      <c r="F9" s="98" t="s">
        <v>252</v>
      </c>
      <c r="G9" s="92"/>
      <c r="H9" s="92"/>
      <c r="I9" s="92"/>
      <c r="J9" s="92"/>
      <c r="K9" s="92"/>
      <c r="L9" s="92"/>
      <c r="M9" s="92"/>
      <c r="N9" s="92"/>
      <c r="O9" s="92"/>
      <c r="P9" s="92"/>
      <c r="Q9" s="92"/>
      <c r="R9" s="92"/>
      <c r="S9" s="92"/>
      <c r="T9" s="92"/>
      <c r="U9" s="92"/>
      <c r="V9" s="92"/>
      <c r="W9" s="92"/>
      <c r="X9" s="92"/>
      <c r="Y9" s="92"/>
      <c r="Z9" s="92"/>
    </row>
    <row r="10" spans="1:26" ht="73.5" customHeight="1" x14ac:dyDescent="0.3">
      <c r="A10" s="410" t="s">
        <v>253</v>
      </c>
      <c r="B10" s="99" t="str">
        <f>+DOFA!E12</f>
        <v>Insuficiente competencia e idoneidad del personal contratado frente al manejo del proceso de Gestión Documental en las Unidades Administrativas</v>
      </c>
      <c r="C10" s="408" t="s">
        <v>254</v>
      </c>
      <c r="D10" s="100" t="s">
        <v>255</v>
      </c>
      <c r="E10" s="408" t="s">
        <v>256</v>
      </c>
      <c r="F10" s="409" t="s">
        <v>257</v>
      </c>
      <c r="G10" s="92"/>
      <c r="H10" s="92"/>
      <c r="I10" s="92"/>
      <c r="J10" s="92"/>
      <c r="K10" s="92"/>
      <c r="L10" s="92"/>
      <c r="M10" s="92"/>
      <c r="N10" s="92"/>
      <c r="O10" s="92"/>
      <c r="P10" s="92"/>
      <c r="Q10" s="92"/>
      <c r="R10" s="92"/>
      <c r="S10" s="92"/>
      <c r="T10" s="92"/>
      <c r="U10" s="92"/>
      <c r="V10" s="92"/>
      <c r="W10" s="92"/>
      <c r="X10" s="92"/>
      <c r="Y10" s="92"/>
      <c r="Z10" s="92"/>
    </row>
    <row r="11" spans="1:26" ht="88.5" customHeight="1" x14ac:dyDescent="0.3">
      <c r="A11" s="267"/>
      <c r="B11" s="99" t="str">
        <f>+DOFA!E23</f>
        <v>Baja aplicación de manuales, procedimientos y formatos en los archivos de gestión establecidos en el proceso de gestión documental por parte de las unidades administrativas</v>
      </c>
      <c r="C11" s="351"/>
      <c r="D11" s="101" t="s">
        <v>258</v>
      </c>
      <c r="E11" s="351"/>
      <c r="F11" s="279"/>
      <c r="G11" s="2"/>
      <c r="H11" s="2"/>
      <c r="I11" s="2"/>
      <c r="J11" s="2"/>
      <c r="K11" s="2"/>
      <c r="L11" s="2"/>
      <c r="M11" s="2"/>
      <c r="N11" s="2"/>
      <c r="O11" s="2"/>
      <c r="P11" s="2"/>
      <c r="Q11" s="2"/>
      <c r="R11" s="2"/>
      <c r="S11" s="2"/>
      <c r="T11" s="2"/>
      <c r="U11" s="2"/>
      <c r="V11" s="2"/>
      <c r="W11" s="2"/>
      <c r="X11" s="2"/>
      <c r="Y11" s="2"/>
      <c r="Z11" s="2"/>
    </row>
    <row r="12" spans="1:26" ht="88.5" customHeight="1" x14ac:dyDescent="0.3">
      <c r="A12" s="267"/>
      <c r="B12" s="99" t="str">
        <f>+DOFA!E15</f>
        <v>Poca relevancia en la implementación, cumplimiento y seguimiento  del proceso de gestión documental en las unidades administrativas</v>
      </c>
      <c r="C12" s="351"/>
      <c r="D12" s="102" t="s">
        <v>259</v>
      </c>
      <c r="E12" s="351"/>
      <c r="F12" s="279"/>
      <c r="G12" s="2"/>
      <c r="H12" s="2"/>
      <c r="I12" s="2"/>
      <c r="J12" s="2"/>
      <c r="K12" s="2"/>
      <c r="L12" s="2"/>
      <c r="M12" s="2"/>
      <c r="N12" s="2"/>
      <c r="O12" s="2"/>
      <c r="P12" s="2"/>
      <c r="Q12" s="2"/>
      <c r="R12" s="2"/>
      <c r="S12" s="2"/>
      <c r="T12" s="2"/>
      <c r="U12" s="2"/>
      <c r="V12" s="2"/>
      <c r="W12" s="2"/>
      <c r="X12" s="2"/>
      <c r="Y12" s="2"/>
      <c r="Z12" s="2"/>
    </row>
    <row r="13" spans="1:26" ht="60.75" customHeight="1" x14ac:dyDescent="0.3">
      <c r="A13" s="326"/>
      <c r="B13" s="99" t="str">
        <f>+DOFA!E13</f>
        <v>Baja aplicación de los principios y valores establecido en el código y Integridad y Buen Gobierno</v>
      </c>
      <c r="C13" s="352"/>
      <c r="D13" s="102" t="s">
        <v>260</v>
      </c>
      <c r="E13" s="352"/>
      <c r="F13" s="330"/>
      <c r="G13" s="2"/>
      <c r="H13" s="2"/>
      <c r="I13" s="2"/>
      <c r="J13" s="2"/>
      <c r="K13" s="2"/>
      <c r="L13" s="2"/>
      <c r="M13" s="2"/>
      <c r="N13" s="2"/>
      <c r="O13" s="2"/>
      <c r="P13" s="2"/>
      <c r="Q13" s="2"/>
      <c r="R13" s="2"/>
      <c r="S13" s="2"/>
      <c r="T13" s="2"/>
      <c r="U13" s="2"/>
      <c r="V13" s="2"/>
      <c r="W13" s="2"/>
      <c r="X13" s="2"/>
      <c r="Y13" s="2"/>
      <c r="Z13" s="2"/>
    </row>
    <row r="14" spans="1:26" ht="67.5" customHeight="1" x14ac:dyDescent="0.3">
      <c r="A14" s="410"/>
      <c r="B14" s="99"/>
      <c r="C14" s="408"/>
      <c r="D14" s="103"/>
      <c r="E14" s="408" t="s">
        <v>261</v>
      </c>
      <c r="F14" s="409"/>
      <c r="G14" s="2"/>
      <c r="H14" s="2"/>
      <c r="I14" s="2"/>
      <c r="J14" s="2"/>
      <c r="K14" s="2"/>
      <c r="L14" s="2"/>
      <c r="M14" s="2"/>
      <c r="N14" s="2"/>
      <c r="O14" s="2"/>
      <c r="P14" s="2"/>
      <c r="Q14" s="2"/>
      <c r="R14" s="2"/>
      <c r="S14" s="2"/>
      <c r="T14" s="2"/>
      <c r="U14" s="2"/>
      <c r="V14" s="2"/>
      <c r="W14" s="2"/>
      <c r="X14" s="2"/>
      <c r="Y14" s="2"/>
      <c r="Z14" s="2"/>
    </row>
    <row r="15" spans="1:26" ht="63.75" customHeight="1" x14ac:dyDescent="0.3">
      <c r="A15" s="267"/>
      <c r="B15" s="99"/>
      <c r="C15" s="351"/>
      <c r="D15" s="103"/>
      <c r="E15" s="351"/>
      <c r="F15" s="279"/>
      <c r="G15" s="2"/>
      <c r="H15" s="2"/>
      <c r="I15" s="2"/>
      <c r="J15" s="2"/>
      <c r="K15" s="2"/>
      <c r="L15" s="2"/>
      <c r="M15" s="2"/>
      <c r="N15" s="2"/>
      <c r="O15" s="2"/>
      <c r="P15" s="2"/>
      <c r="Q15" s="2"/>
      <c r="R15" s="2"/>
      <c r="S15" s="2"/>
      <c r="T15" s="2"/>
      <c r="U15" s="2"/>
      <c r="V15" s="2"/>
      <c r="W15" s="2"/>
      <c r="X15" s="2"/>
      <c r="Y15" s="2"/>
      <c r="Z15" s="2"/>
    </row>
    <row r="16" spans="1:26" ht="64.5" customHeight="1" x14ac:dyDescent="0.3">
      <c r="A16" s="326"/>
      <c r="B16" s="99"/>
      <c r="C16" s="352"/>
      <c r="D16" s="104"/>
      <c r="E16" s="352"/>
      <c r="F16" s="330"/>
      <c r="G16" s="2"/>
      <c r="H16" s="2"/>
      <c r="I16" s="2"/>
      <c r="J16" s="2"/>
      <c r="K16" s="2"/>
      <c r="L16" s="2"/>
      <c r="M16" s="2"/>
      <c r="N16" s="2"/>
      <c r="O16" s="2"/>
      <c r="P16" s="2"/>
      <c r="Q16" s="2"/>
      <c r="R16" s="2"/>
      <c r="S16" s="2"/>
      <c r="T16" s="2"/>
      <c r="U16" s="2"/>
      <c r="V16" s="2"/>
      <c r="W16" s="2"/>
      <c r="X16" s="2"/>
      <c r="Y16" s="2"/>
      <c r="Z16" s="2"/>
    </row>
    <row r="17" spans="1:26" ht="64.5" customHeight="1" x14ac:dyDescent="0.3">
      <c r="A17" s="410"/>
      <c r="B17" s="99"/>
      <c r="C17" s="408"/>
      <c r="D17" s="105"/>
      <c r="E17" s="408" t="s">
        <v>262</v>
      </c>
      <c r="F17" s="409"/>
      <c r="G17" s="2"/>
      <c r="H17" s="2"/>
      <c r="I17" s="2"/>
      <c r="J17" s="2"/>
      <c r="K17" s="2"/>
      <c r="L17" s="2"/>
      <c r="M17" s="2"/>
      <c r="N17" s="2"/>
      <c r="O17" s="2"/>
      <c r="P17" s="2"/>
      <c r="Q17" s="2"/>
      <c r="R17" s="2"/>
      <c r="S17" s="2"/>
      <c r="T17" s="2"/>
      <c r="U17" s="2"/>
      <c r="V17" s="2"/>
      <c r="W17" s="2"/>
      <c r="X17" s="2"/>
      <c r="Y17" s="2"/>
      <c r="Z17" s="2"/>
    </row>
    <row r="18" spans="1:26" ht="63.75" customHeight="1" x14ac:dyDescent="0.3">
      <c r="A18" s="267"/>
      <c r="B18" s="99"/>
      <c r="C18" s="351"/>
      <c r="D18" s="99"/>
      <c r="E18" s="351"/>
      <c r="F18" s="279"/>
      <c r="G18" s="2"/>
      <c r="H18" s="2"/>
      <c r="I18" s="2"/>
      <c r="J18" s="2"/>
      <c r="K18" s="2"/>
      <c r="L18" s="2"/>
      <c r="M18" s="2"/>
      <c r="N18" s="2"/>
      <c r="O18" s="2"/>
      <c r="P18" s="2"/>
      <c r="Q18" s="2"/>
      <c r="R18" s="2"/>
      <c r="S18" s="2"/>
      <c r="T18" s="2"/>
      <c r="U18" s="2"/>
      <c r="V18" s="2"/>
      <c r="W18" s="2"/>
      <c r="X18" s="2"/>
      <c r="Y18" s="2"/>
      <c r="Z18" s="2"/>
    </row>
    <row r="19" spans="1:26" ht="50.25" customHeight="1" x14ac:dyDescent="0.3">
      <c r="A19" s="326"/>
      <c r="B19" s="99"/>
      <c r="C19" s="352"/>
      <c r="D19" s="99"/>
      <c r="E19" s="352"/>
      <c r="F19" s="330"/>
      <c r="G19" s="2"/>
      <c r="H19" s="2"/>
      <c r="I19" s="2"/>
      <c r="J19" s="2"/>
      <c r="K19" s="2"/>
      <c r="L19" s="2"/>
      <c r="M19" s="2"/>
      <c r="N19" s="2"/>
      <c r="O19" s="2"/>
      <c r="P19" s="2"/>
      <c r="Q19" s="2"/>
      <c r="R19" s="2"/>
      <c r="S19" s="2"/>
      <c r="T19" s="2"/>
      <c r="U19" s="2"/>
      <c r="V19" s="2"/>
      <c r="W19" s="2"/>
      <c r="X19" s="2"/>
      <c r="Y19" s="2"/>
      <c r="Z19" s="2"/>
    </row>
    <row r="20" spans="1:26" ht="58.5" customHeight="1" x14ac:dyDescent="0.3">
      <c r="A20" s="106"/>
      <c r="B20" s="107"/>
      <c r="C20" s="107"/>
      <c r="D20" s="107"/>
      <c r="E20" s="411" t="s">
        <v>263</v>
      </c>
      <c r="F20" s="409"/>
      <c r="G20" s="2"/>
      <c r="H20" s="2"/>
      <c r="I20" s="2"/>
      <c r="J20" s="2"/>
      <c r="K20" s="2"/>
      <c r="L20" s="2"/>
      <c r="M20" s="2"/>
      <c r="N20" s="2"/>
      <c r="O20" s="2"/>
      <c r="P20" s="2"/>
      <c r="Q20" s="2"/>
      <c r="R20" s="2"/>
      <c r="S20" s="2"/>
      <c r="T20" s="2"/>
      <c r="U20" s="2"/>
      <c r="V20" s="2"/>
      <c r="W20" s="2"/>
      <c r="X20" s="2"/>
      <c r="Y20" s="2"/>
      <c r="Z20" s="2"/>
    </row>
    <row r="21" spans="1:26" ht="67.5" customHeight="1" x14ac:dyDescent="0.3">
      <c r="A21" s="106"/>
      <c r="B21" s="107"/>
      <c r="C21" s="107"/>
      <c r="D21" s="107"/>
      <c r="E21" s="351"/>
      <c r="F21" s="279"/>
      <c r="G21" s="2"/>
      <c r="H21" s="2"/>
      <c r="I21" s="2"/>
      <c r="J21" s="2"/>
      <c r="K21" s="2"/>
      <c r="L21" s="2"/>
      <c r="M21" s="2"/>
      <c r="N21" s="2"/>
      <c r="O21" s="2"/>
      <c r="P21" s="2"/>
      <c r="Q21" s="2"/>
      <c r="R21" s="2"/>
      <c r="S21" s="2"/>
      <c r="T21" s="2"/>
      <c r="U21" s="2"/>
      <c r="V21" s="2"/>
      <c r="W21" s="2"/>
      <c r="X21" s="2"/>
      <c r="Y21" s="2"/>
      <c r="Z21" s="2"/>
    </row>
    <row r="22" spans="1:26" ht="78.75" customHeight="1" x14ac:dyDescent="0.3">
      <c r="A22" s="106"/>
      <c r="B22" s="107"/>
      <c r="C22" s="107"/>
      <c r="D22" s="107"/>
      <c r="E22" s="352"/>
      <c r="F22" s="330"/>
      <c r="G22" s="2"/>
      <c r="H22" s="2"/>
      <c r="I22" s="2"/>
      <c r="J22" s="2"/>
      <c r="K22" s="2"/>
      <c r="L22" s="2"/>
      <c r="M22" s="2"/>
      <c r="N22" s="2"/>
      <c r="O22" s="2"/>
      <c r="P22" s="2"/>
      <c r="Q22" s="2"/>
      <c r="R22" s="2"/>
      <c r="S22" s="2"/>
      <c r="T22" s="2"/>
      <c r="U22" s="2"/>
      <c r="V22" s="2"/>
      <c r="W22" s="2"/>
      <c r="X22" s="2"/>
      <c r="Y22" s="2"/>
      <c r="Z22" s="2"/>
    </row>
    <row r="23" spans="1:26" ht="71.25" customHeight="1" x14ac:dyDescent="0.3">
      <c r="A23" s="106"/>
      <c r="B23" s="107"/>
      <c r="C23" s="107"/>
      <c r="D23" s="107"/>
      <c r="E23" s="411" t="s">
        <v>264</v>
      </c>
      <c r="F23" s="409"/>
      <c r="G23" s="2"/>
      <c r="H23" s="2"/>
      <c r="I23" s="2"/>
      <c r="J23" s="2"/>
      <c r="K23" s="2"/>
      <c r="L23" s="2"/>
      <c r="M23" s="2"/>
      <c r="N23" s="2"/>
      <c r="O23" s="2"/>
      <c r="P23" s="2"/>
      <c r="Q23" s="2"/>
      <c r="R23" s="2"/>
      <c r="S23" s="2"/>
      <c r="T23" s="2"/>
      <c r="U23" s="2"/>
      <c r="V23" s="2"/>
      <c r="W23" s="2"/>
      <c r="X23" s="2"/>
      <c r="Y23" s="2"/>
      <c r="Z23" s="2"/>
    </row>
    <row r="24" spans="1:26" ht="80.25" customHeight="1" x14ac:dyDescent="0.3">
      <c r="A24" s="106"/>
      <c r="B24" s="107"/>
      <c r="C24" s="107"/>
      <c r="D24" s="107"/>
      <c r="E24" s="351"/>
      <c r="F24" s="279"/>
      <c r="G24" s="2"/>
      <c r="H24" s="2"/>
      <c r="I24" s="2"/>
      <c r="J24" s="2"/>
      <c r="K24" s="2"/>
      <c r="L24" s="2"/>
      <c r="M24" s="2"/>
      <c r="N24" s="2"/>
      <c r="O24" s="2"/>
      <c r="P24" s="2"/>
      <c r="Q24" s="2"/>
      <c r="R24" s="2"/>
      <c r="S24" s="2"/>
      <c r="T24" s="2"/>
      <c r="U24" s="2"/>
      <c r="V24" s="2"/>
      <c r="W24" s="2"/>
      <c r="X24" s="2"/>
      <c r="Y24" s="2"/>
      <c r="Z24" s="2"/>
    </row>
    <row r="25" spans="1:26" ht="69.75" customHeight="1" x14ac:dyDescent="0.3">
      <c r="A25" s="106"/>
      <c r="B25" s="107"/>
      <c r="C25" s="107"/>
      <c r="D25" s="107"/>
      <c r="E25" s="352"/>
      <c r="F25" s="330"/>
      <c r="G25" s="2"/>
      <c r="H25" s="2"/>
      <c r="I25" s="2"/>
      <c r="J25" s="2"/>
      <c r="K25" s="2"/>
      <c r="L25" s="2"/>
      <c r="M25" s="2"/>
      <c r="N25" s="2"/>
      <c r="O25" s="2"/>
      <c r="P25" s="2"/>
      <c r="Q25" s="2"/>
      <c r="R25" s="2"/>
      <c r="S25" s="2"/>
      <c r="T25" s="2"/>
      <c r="U25" s="2"/>
      <c r="V25" s="2"/>
      <c r="W25" s="2"/>
      <c r="X25" s="2"/>
      <c r="Y25" s="2"/>
      <c r="Z25" s="2"/>
    </row>
    <row r="26" spans="1:26" ht="54.75" customHeight="1" x14ac:dyDescent="0.3">
      <c r="A26" s="106"/>
      <c r="B26" s="107"/>
      <c r="C26" s="107"/>
      <c r="D26" s="107"/>
      <c r="E26" s="411" t="s">
        <v>265</v>
      </c>
      <c r="F26" s="409"/>
      <c r="G26" s="2"/>
      <c r="H26" s="2"/>
      <c r="I26" s="2"/>
      <c r="J26" s="2"/>
      <c r="K26" s="2"/>
      <c r="L26" s="2"/>
      <c r="M26" s="2"/>
      <c r="N26" s="2"/>
      <c r="O26" s="2"/>
      <c r="P26" s="2"/>
      <c r="Q26" s="2"/>
      <c r="R26" s="2"/>
      <c r="S26" s="2"/>
      <c r="T26" s="2"/>
      <c r="U26" s="2"/>
      <c r="V26" s="2"/>
      <c r="W26" s="2"/>
      <c r="X26" s="2"/>
      <c r="Y26" s="2"/>
      <c r="Z26" s="2"/>
    </row>
    <row r="27" spans="1:26" ht="65.25" customHeight="1" x14ac:dyDescent="0.3">
      <c r="A27" s="106"/>
      <c r="B27" s="107"/>
      <c r="C27" s="107"/>
      <c r="D27" s="107"/>
      <c r="E27" s="351"/>
      <c r="F27" s="279"/>
      <c r="G27" s="2"/>
      <c r="H27" s="2"/>
      <c r="I27" s="2"/>
      <c r="J27" s="2"/>
      <c r="K27" s="2"/>
      <c r="L27" s="2"/>
      <c r="M27" s="2"/>
      <c r="N27" s="2"/>
      <c r="O27" s="2"/>
      <c r="P27" s="2"/>
      <c r="Q27" s="2"/>
      <c r="R27" s="2"/>
      <c r="S27" s="2"/>
      <c r="T27" s="2"/>
      <c r="U27" s="2"/>
      <c r="V27" s="2"/>
      <c r="W27" s="2"/>
      <c r="X27" s="2"/>
      <c r="Y27" s="2"/>
      <c r="Z27" s="2"/>
    </row>
    <row r="28" spans="1:26" ht="69.75" customHeight="1" x14ac:dyDescent="0.3">
      <c r="A28" s="106"/>
      <c r="B28" s="107"/>
      <c r="C28" s="107"/>
      <c r="D28" s="107"/>
      <c r="E28" s="352"/>
      <c r="F28" s="330"/>
      <c r="G28" s="2"/>
      <c r="H28" s="2"/>
      <c r="I28" s="2"/>
      <c r="J28" s="2"/>
      <c r="K28" s="2"/>
      <c r="L28" s="2"/>
      <c r="M28" s="2"/>
      <c r="N28" s="2"/>
      <c r="O28" s="2"/>
      <c r="P28" s="2"/>
      <c r="Q28" s="2"/>
      <c r="R28" s="2"/>
      <c r="S28" s="2"/>
      <c r="T28" s="2"/>
      <c r="U28" s="2"/>
      <c r="V28" s="2"/>
      <c r="W28" s="2"/>
      <c r="X28" s="2"/>
      <c r="Y28" s="2"/>
      <c r="Z28" s="2"/>
    </row>
    <row r="29" spans="1:26" ht="68.25" customHeight="1" x14ac:dyDescent="0.3">
      <c r="A29" s="106"/>
      <c r="B29" s="107"/>
      <c r="C29" s="107"/>
      <c r="D29" s="107"/>
      <c r="E29" s="411" t="s">
        <v>266</v>
      </c>
      <c r="F29" s="409"/>
      <c r="G29" s="2"/>
      <c r="H29" s="2"/>
      <c r="I29" s="2"/>
      <c r="J29" s="2"/>
      <c r="K29" s="2"/>
      <c r="L29" s="2"/>
      <c r="M29" s="2"/>
      <c r="N29" s="2"/>
      <c r="O29" s="2"/>
      <c r="P29" s="2"/>
      <c r="Q29" s="2"/>
      <c r="R29" s="2"/>
      <c r="S29" s="2"/>
      <c r="T29" s="2"/>
      <c r="U29" s="2"/>
      <c r="V29" s="2"/>
      <c r="W29" s="2"/>
      <c r="X29" s="2"/>
      <c r="Y29" s="2"/>
      <c r="Z29" s="2"/>
    </row>
    <row r="30" spans="1:26" ht="69" customHeight="1" x14ac:dyDescent="0.3">
      <c r="A30" s="106"/>
      <c r="B30" s="107"/>
      <c r="C30" s="107"/>
      <c r="D30" s="107"/>
      <c r="E30" s="351"/>
      <c r="F30" s="279"/>
      <c r="G30" s="2"/>
      <c r="H30" s="2"/>
      <c r="I30" s="2"/>
      <c r="J30" s="2"/>
      <c r="K30" s="2"/>
      <c r="L30" s="2"/>
      <c r="M30" s="2"/>
      <c r="N30" s="2"/>
      <c r="O30" s="2"/>
      <c r="P30" s="2"/>
      <c r="Q30" s="2"/>
      <c r="R30" s="2"/>
      <c r="S30" s="2"/>
      <c r="T30" s="2"/>
      <c r="U30" s="2"/>
      <c r="V30" s="2"/>
      <c r="W30" s="2"/>
      <c r="X30" s="2"/>
      <c r="Y30" s="2"/>
      <c r="Z30" s="2"/>
    </row>
    <row r="31" spans="1:26" ht="59.25" customHeight="1" x14ac:dyDescent="0.3">
      <c r="A31" s="106"/>
      <c r="B31" s="107"/>
      <c r="C31" s="107"/>
      <c r="D31" s="107"/>
      <c r="E31" s="352"/>
      <c r="F31" s="330"/>
      <c r="G31" s="2"/>
      <c r="H31" s="2"/>
      <c r="I31" s="2"/>
      <c r="J31" s="2"/>
      <c r="K31" s="2"/>
      <c r="L31" s="2"/>
      <c r="M31" s="2"/>
      <c r="N31" s="2"/>
      <c r="O31" s="2"/>
      <c r="P31" s="2"/>
      <c r="Q31" s="2"/>
      <c r="R31" s="2"/>
      <c r="S31" s="2"/>
      <c r="T31" s="2"/>
      <c r="U31" s="2"/>
      <c r="V31" s="2"/>
      <c r="W31" s="2"/>
      <c r="X31" s="2"/>
      <c r="Y31" s="2"/>
      <c r="Z31" s="2"/>
    </row>
    <row r="32" spans="1:26" ht="57" customHeight="1" x14ac:dyDescent="0.3">
      <c r="A32" s="106"/>
      <c r="B32" s="107"/>
      <c r="C32" s="107"/>
      <c r="D32" s="107"/>
      <c r="E32" s="411" t="s">
        <v>267</v>
      </c>
      <c r="F32" s="409"/>
      <c r="G32" s="2"/>
      <c r="H32" s="2"/>
      <c r="I32" s="2"/>
      <c r="J32" s="2"/>
      <c r="K32" s="2"/>
      <c r="L32" s="2"/>
      <c r="M32" s="2"/>
      <c r="N32" s="2"/>
      <c r="O32" s="2"/>
      <c r="P32" s="2"/>
      <c r="Q32" s="2"/>
      <c r="R32" s="2"/>
      <c r="S32" s="2"/>
      <c r="T32" s="2"/>
      <c r="U32" s="2"/>
      <c r="V32" s="2"/>
      <c r="W32" s="2"/>
      <c r="X32" s="2"/>
      <c r="Y32" s="2"/>
      <c r="Z32" s="2"/>
    </row>
    <row r="33" spans="1:26" ht="61.5" customHeight="1" x14ac:dyDescent="0.3">
      <c r="A33" s="106"/>
      <c r="B33" s="107"/>
      <c r="C33" s="107"/>
      <c r="D33" s="107"/>
      <c r="E33" s="351"/>
      <c r="F33" s="279"/>
      <c r="G33" s="2"/>
      <c r="H33" s="2"/>
      <c r="I33" s="2"/>
      <c r="J33" s="2"/>
      <c r="K33" s="2"/>
      <c r="L33" s="2"/>
      <c r="M33" s="2"/>
      <c r="N33" s="2"/>
      <c r="O33" s="2"/>
      <c r="P33" s="2"/>
      <c r="Q33" s="2"/>
      <c r="R33" s="2"/>
      <c r="S33" s="2"/>
      <c r="T33" s="2"/>
      <c r="U33" s="2"/>
      <c r="V33" s="2"/>
      <c r="W33" s="2"/>
      <c r="X33" s="2"/>
      <c r="Y33" s="2"/>
      <c r="Z33" s="2"/>
    </row>
    <row r="34" spans="1:26" ht="71.25" customHeight="1" x14ac:dyDescent="0.3">
      <c r="A34" s="106"/>
      <c r="B34" s="107"/>
      <c r="C34" s="107"/>
      <c r="D34" s="107"/>
      <c r="E34" s="352"/>
      <c r="F34" s="330"/>
      <c r="G34" s="2"/>
      <c r="H34" s="2"/>
      <c r="I34" s="2"/>
      <c r="J34" s="2"/>
      <c r="K34" s="2"/>
      <c r="L34" s="2"/>
      <c r="M34" s="2"/>
      <c r="N34" s="2"/>
      <c r="O34" s="2"/>
      <c r="P34" s="2"/>
      <c r="Q34" s="2"/>
      <c r="R34" s="2"/>
      <c r="S34" s="2"/>
      <c r="T34" s="2"/>
      <c r="U34" s="2"/>
      <c r="V34" s="2"/>
      <c r="W34" s="2"/>
      <c r="X34" s="2"/>
      <c r="Y34" s="2"/>
      <c r="Z34" s="2"/>
    </row>
    <row r="35" spans="1:26" ht="64.5" customHeight="1" x14ac:dyDescent="0.3">
      <c r="A35" s="108"/>
      <c r="B35" s="109"/>
      <c r="C35" s="109"/>
      <c r="D35" s="109"/>
      <c r="E35" s="412" t="s">
        <v>268</v>
      </c>
      <c r="F35" s="409"/>
      <c r="G35" s="2"/>
      <c r="H35" s="2"/>
      <c r="I35" s="2"/>
      <c r="J35" s="2"/>
      <c r="K35" s="2"/>
      <c r="L35" s="2"/>
      <c r="M35" s="2"/>
      <c r="N35" s="2"/>
      <c r="O35" s="2"/>
      <c r="P35" s="2"/>
      <c r="Q35" s="2"/>
      <c r="R35" s="2"/>
      <c r="S35" s="2"/>
      <c r="T35" s="2"/>
      <c r="U35" s="2"/>
      <c r="V35" s="2"/>
      <c r="W35" s="2"/>
      <c r="X35" s="2"/>
      <c r="Y35" s="2"/>
      <c r="Z35" s="2"/>
    </row>
    <row r="36" spans="1:26" ht="74.25" customHeight="1" x14ac:dyDescent="0.3">
      <c r="A36" s="110"/>
      <c r="B36" s="111"/>
      <c r="C36" s="111"/>
      <c r="D36" s="111"/>
      <c r="E36" s="351"/>
      <c r="F36" s="279"/>
      <c r="G36" s="2"/>
      <c r="H36" s="2"/>
      <c r="I36" s="2"/>
      <c r="J36" s="2"/>
      <c r="K36" s="2"/>
      <c r="L36" s="2"/>
      <c r="M36" s="2"/>
      <c r="N36" s="2"/>
      <c r="O36" s="2"/>
      <c r="P36" s="2"/>
      <c r="Q36" s="2"/>
      <c r="R36" s="2"/>
      <c r="S36" s="2"/>
      <c r="T36" s="2"/>
      <c r="U36" s="2"/>
      <c r="V36" s="2"/>
      <c r="W36" s="2"/>
      <c r="X36" s="2"/>
      <c r="Y36" s="2"/>
      <c r="Z36" s="2"/>
    </row>
    <row r="37" spans="1:26" ht="54.75" customHeight="1" x14ac:dyDescent="0.3">
      <c r="A37" s="110"/>
      <c r="B37" s="111"/>
      <c r="C37" s="111"/>
      <c r="D37" s="111"/>
      <c r="E37" s="352"/>
      <c r="F37" s="330"/>
      <c r="G37" s="2"/>
      <c r="H37" s="2"/>
      <c r="I37" s="2"/>
      <c r="J37" s="2"/>
      <c r="K37" s="2"/>
      <c r="L37" s="2"/>
      <c r="M37" s="2"/>
      <c r="N37" s="2"/>
      <c r="O37" s="2"/>
      <c r="P37" s="2"/>
      <c r="Q37" s="2"/>
      <c r="R37" s="2"/>
      <c r="S37" s="2"/>
      <c r="T37" s="2"/>
      <c r="U37" s="2"/>
      <c r="V37" s="2"/>
      <c r="W37" s="2"/>
      <c r="X37" s="2"/>
      <c r="Y37" s="2"/>
      <c r="Z37" s="2"/>
    </row>
    <row r="38" spans="1:26" ht="77.25" customHeight="1" x14ac:dyDescent="0.3">
      <c r="A38" s="110"/>
      <c r="B38" s="111"/>
      <c r="C38" s="111"/>
      <c r="D38" s="111"/>
      <c r="E38" s="412" t="s">
        <v>269</v>
      </c>
      <c r="F38" s="409"/>
      <c r="G38" s="2"/>
      <c r="H38" s="2"/>
      <c r="I38" s="2"/>
      <c r="J38" s="2"/>
      <c r="K38" s="2"/>
      <c r="L38" s="2"/>
      <c r="M38" s="2"/>
      <c r="N38" s="2"/>
      <c r="O38" s="2"/>
      <c r="P38" s="2"/>
      <c r="Q38" s="2"/>
      <c r="R38" s="2"/>
      <c r="S38" s="2"/>
      <c r="T38" s="2"/>
      <c r="U38" s="2"/>
      <c r="V38" s="2"/>
      <c r="W38" s="2"/>
      <c r="X38" s="2"/>
      <c r="Y38" s="2"/>
      <c r="Z38" s="2"/>
    </row>
    <row r="39" spans="1:26" ht="66.75" customHeight="1" x14ac:dyDescent="0.3">
      <c r="A39" s="110"/>
      <c r="B39" s="111"/>
      <c r="C39" s="111"/>
      <c r="D39" s="111"/>
      <c r="E39" s="351"/>
      <c r="F39" s="279"/>
      <c r="G39" s="2"/>
      <c r="H39" s="2"/>
      <c r="I39" s="2"/>
      <c r="J39" s="2"/>
      <c r="K39" s="2"/>
      <c r="L39" s="2"/>
      <c r="M39" s="2"/>
      <c r="N39" s="2"/>
      <c r="O39" s="2"/>
      <c r="P39" s="2"/>
      <c r="Q39" s="2"/>
      <c r="R39" s="2"/>
      <c r="S39" s="2"/>
      <c r="T39" s="2"/>
      <c r="U39" s="2"/>
      <c r="V39" s="2"/>
      <c r="W39" s="2"/>
      <c r="X39" s="2"/>
      <c r="Y39" s="2"/>
      <c r="Z39" s="2"/>
    </row>
    <row r="40" spans="1:26" ht="52.5" customHeight="1" x14ac:dyDescent="0.3">
      <c r="A40" s="112"/>
      <c r="B40" s="113"/>
      <c r="C40" s="113"/>
      <c r="D40" s="113"/>
      <c r="E40" s="366"/>
      <c r="F40" s="330"/>
      <c r="G40" s="2"/>
      <c r="H40" s="2"/>
      <c r="I40" s="2"/>
      <c r="J40" s="2"/>
      <c r="K40" s="2"/>
      <c r="L40" s="2"/>
      <c r="M40" s="2"/>
      <c r="N40" s="2"/>
      <c r="O40" s="2"/>
      <c r="P40" s="2"/>
      <c r="Q40" s="2"/>
      <c r="R40" s="2"/>
      <c r="S40" s="2"/>
      <c r="T40" s="2"/>
      <c r="U40" s="2"/>
      <c r="V40" s="2"/>
      <c r="W40" s="2"/>
      <c r="X40" s="2"/>
      <c r="Y40" s="2"/>
      <c r="Z40" s="2"/>
    </row>
    <row r="41" spans="1:26" ht="66"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76.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4">
    <mergeCell ref="F29:F31"/>
    <mergeCell ref="F32:F34"/>
    <mergeCell ref="F35:F37"/>
    <mergeCell ref="F38:F40"/>
    <mergeCell ref="E17:E19"/>
    <mergeCell ref="F17:F19"/>
    <mergeCell ref="E20:E22"/>
    <mergeCell ref="F20:F22"/>
    <mergeCell ref="E23:E25"/>
    <mergeCell ref="F23:F25"/>
    <mergeCell ref="F26:F28"/>
    <mergeCell ref="E26:E28"/>
    <mergeCell ref="E29:E31"/>
    <mergeCell ref="E32:E34"/>
    <mergeCell ref="E35:E37"/>
    <mergeCell ref="E38:E40"/>
    <mergeCell ref="C17:C19"/>
    <mergeCell ref="A1:A4"/>
    <mergeCell ref="A10:A13"/>
    <mergeCell ref="C10:C13"/>
    <mergeCell ref="E10:E13"/>
    <mergeCell ref="A14:A16"/>
    <mergeCell ref="A17:A19"/>
    <mergeCell ref="B1:D1"/>
    <mergeCell ref="B2:D4"/>
    <mergeCell ref="A7:F7"/>
    <mergeCell ref="A8:F8"/>
    <mergeCell ref="E14:E16"/>
    <mergeCell ref="F14:F16"/>
    <mergeCell ref="C14:C16"/>
    <mergeCell ref="F10:F13"/>
    <mergeCell ref="F1:F4"/>
    <mergeCell ref="A5:F5"/>
    <mergeCell ref="A6:F6"/>
  </mergeCells>
  <dataValidations count="1">
    <dataValidation type="list" allowBlank="1" showErrorMessage="1" sqref="F10 F14 F17 F20 F23 F26 F29 F32 F35 F38"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election activeCell="H6" sqref="H6"/>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44140625" customWidth="1"/>
    <col min="7" max="25" width="11.44140625" customWidth="1"/>
  </cols>
  <sheetData>
    <row r="1" spans="1:26" ht="28.5" customHeight="1" x14ac:dyDescent="0.3">
      <c r="A1" s="356"/>
      <c r="B1" s="400" t="str">
        <f>CONTEXTO!B1</f>
        <v>PROCESO:  SISTEMA INTEGRADO DE GESTIÓN Y MIPG</v>
      </c>
      <c r="C1" s="355"/>
      <c r="D1" s="281" t="s">
        <v>1</v>
      </c>
      <c r="E1" s="355"/>
      <c r="F1" s="401"/>
      <c r="G1" s="2"/>
      <c r="H1" s="2"/>
      <c r="I1" s="2"/>
      <c r="J1" s="2"/>
      <c r="K1" s="2"/>
      <c r="L1" s="2"/>
      <c r="M1" s="2"/>
      <c r="N1" s="2"/>
      <c r="O1" s="2"/>
      <c r="P1" s="2"/>
      <c r="Q1" s="2"/>
      <c r="R1" s="2"/>
      <c r="S1" s="2"/>
      <c r="T1" s="2"/>
      <c r="U1" s="2"/>
      <c r="V1" s="2"/>
      <c r="W1" s="2"/>
      <c r="X1" s="2"/>
      <c r="Y1" s="2"/>
      <c r="Z1" s="2"/>
    </row>
    <row r="2" spans="1:26" ht="13.5" customHeight="1" x14ac:dyDescent="0.3">
      <c r="A2" s="267"/>
      <c r="B2" s="332" t="s">
        <v>270</v>
      </c>
      <c r="C2" s="333"/>
      <c r="D2" s="349" t="s">
        <v>2</v>
      </c>
      <c r="E2" s="340"/>
      <c r="F2" s="279"/>
      <c r="G2" s="2"/>
      <c r="H2" s="2"/>
      <c r="I2" s="2"/>
      <c r="J2" s="2"/>
      <c r="K2" s="2"/>
      <c r="L2" s="2"/>
      <c r="M2" s="2"/>
      <c r="N2" s="2"/>
      <c r="O2" s="2"/>
      <c r="P2" s="2"/>
      <c r="Q2" s="2"/>
      <c r="R2" s="2"/>
      <c r="S2" s="2"/>
      <c r="T2" s="2"/>
      <c r="U2" s="2"/>
      <c r="V2" s="2"/>
      <c r="W2" s="2"/>
      <c r="X2" s="2"/>
      <c r="Y2" s="2"/>
      <c r="Z2" s="2"/>
    </row>
    <row r="3" spans="1:26" ht="15" customHeight="1" x14ac:dyDescent="0.3">
      <c r="A3" s="267"/>
      <c r="B3" s="272"/>
      <c r="C3" s="274"/>
      <c r="D3" s="349" t="s">
        <v>3</v>
      </c>
      <c r="E3" s="340"/>
      <c r="F3" s="279"/>
      <c r="G3" s="2"/>
      <c r="H3" s="2"/>
      <c r="I3" s="2"/>
      <c r="J3" s="2"/>
      <c r="K3" s="2"/>
      <c r="L3" s="2"/>
      <c r="M3" s="2"/>
      <c r="N3" s="2"/>
      <c r="O3" s="2"/>
      <c r="P3" s="2"/>
      <c r="Q3" s="2"/>
      <c r="R3" s="2"/>
      <c r="S3" s="2"/>
      <c r="T3" s="2"/>
      <c r="U3" s="2"/>
      <c r="V3" s="2"/>
      <c r="W3" s="2"/>
      <c r="X3" s="2"/>
      <c r="Y3" s="2"/>
      <c r="Z3" s="2"/>
    </row>
    <row r="4" spans="1:26" ht="13.5" customHeight="1" x14ac:dyDescent="0.3">
      <c r="A4" s="326"/>
      <c r="B4" s="327"/>
      <c r="C4" s="329"/>
      <c r="D4" s="349" t="s">
        <v>271</v>
      </c>
      <c r="E4" s="340"/>
      <c r="F4" s="280"/>
      <c r="G4" s="2"/>
      <c r="H4" s="2"/>
      <c r="I4" s="2"/>
      <c r="J4" s="2"/>
      <c r="K4" s="2"/>
      <c r="L4" s="2"/>
      <c r="M4" s="2"/>
      <c r="N4" s="2"/>
      <c r="O4" s="2"/>
      <c r="P4" s="2"/>
      <c r="Q4" s="2"/>
      <c r="R4" s="2"/>
      <c r="S4" s="2"/>
      <c r="T4" s="2"/>
      <c r="U4" s="2"/>
      <c r="V4" s="2"/>
      <c r="W4" s="2"/>
      <c r="X4" s="2"/>
      <c r="Y4" s="2"/>
      <c r="Z4" s="2"/>
    </row>
    <row r="5" spans="1:26" ht="13.5" customHeight="1" x14ac:dyDescent="0.3">
      <c r="A5" s="402"/>
      <c r="B5" s="273"/>
      <c r="C5" s="273"/>
      <c r="D5" s="273"/>
      <c r="E5" s="273"/>
      <c r="F5" s="403"/>
      <c r="G5" s="2"/>
      <c r="H5" s="2"/>
      <c r="I5" s="2"/>
      <c r="J5" s="2"/>
      <c r="K5" s="2"/>
      <c r="L5" s="2"/>
      <c r="M5" s="2"/>
      <c r="N5" s="2"/>
      <c r="O5" s="2"/>
      <c r="P5" s="2"/>
      <c r="Q5" s="2"/>
      <c r="R5" s="2"/>
      <c r="S5" s="2"/>
      <c r="T5" s="2"/>
      <c r="U5" s="2"/>
      <c r="V5" s="2"/>
      <c r="W5" s="2"/>
      <c r="X5" s="2"/>
      <c r="Y5" s="2"/>
      <c r="Z5" s="2"/>
    </row>
    <row r="6" spans="1:26" ht="25.5" customHeight="1" x14ac:dyDescent="0.3">
      <c r="A6" s="414" t="str">
        <f>CONTEXTO!A8</f>
        <v>PROCESO: GESTIÓN DOCUMENTAL</v>
      </c>
      <c r="B6" s="320"/>
      <c r="C6" s="320"/>
      <c r="D6" s="320"/>
      <c r="E6" s="320"/>
      <c r="F6" s="321"/>
      <c r="G6" s="92"/>
      <c r="H6" s="92"/>
      <c r="I6" s="92"/>
      <c r="J6" s="92"/>
      <c r="K6" s="92"/>
      <c r="L6" s="92"/>
      <c r="M6" s="92"/>
      <c r="N6" s="92"/>
      <c r="O6" s="92"/>
      <c r="P6" s="92"/>
      <c r="Q6" s="92"/>
      <c r="R6" s="92"/>
      <c r="S6" s="92"/>
      <c r="T6" s="92"/>
      <c r="U6" s="92"/>
      <c r="V6" s="92"/>
      <c r="W6" s="92"/>
      <c r="X6" s="92"/>
      <c r="Y6" s="92"/>
      <c r="Z6" s="92"/>
    </row>
    <row r="7" spans="1:26" ht="65.25" customHeight="1" x14ac:dyDescent="0.3">
      <c r="A7" s="415"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6"/>
      <c r="G7" s="92"/>
      <c r="H7" s="92"/>
      <c r="I7" s="92"/>
      <c r="J7" s="92"/>
      <c r="K7" s="92"/>
      <c r="L7" s="92"/>
      <c r="M7" s="92"/>
      <c r="N7" s="92"/>
      <c r="O7" s="92"/>
      <c r="P7" s="92"/>
      <c r="Q7" s="92"/>
      <c r="R7" s="92"/>
      <c r="S7" s="92"/>
      <c r="T7" s="92"/>
      <c r="U7" s="92"/>
      <c r="V7" s="92"/>
      <c r="W7" s="92"/>
      <c r="X7" s="92"/>
      <c r="Y7" s="92"/>
      <c r="Z7" s="92"/>
    </row>
    <row r="8" spans="1:26" ht="18.75" customHeight="1" x14ac:dyDescent="0.3">
      <c r="A8" s="407"/>
      <c r="B8" s="324"/>
      <c r="C8" s="324"/>
      <c r="D8" s="324"/>
      <c r="E8" s="324"/>
      <c r="F8" s="416"/>
      <c r="G8" s="92"/>
      <c r="H8" s="92"/>
      <c r="I8" s="92"/>
      <c r="J8" s="92"/>
      <c r="K8" s="92"/>
      <c r="L8" s="92"/>
      <c r="M8" s="92"/>
      <c r="N8" s="92"/>
      <c r="O8" s="92"/>
      <c r="P8" s="92"/>
      <c r="Q8" s="92"/>
      <c r="R8" s="92"/>
      <c r="S8" s="92"/>
      <c r="T8" s="92"/>
      <c r="U8" s="92"/>
      <c r="V8" s="92"/>
      <c r="W8" s="92"/>
      <c r="X8" s="92"/>
      <c r="Y8" s="92"/>
      <c r="Z8" s="92"/>
    </row>
    <row r="9" spans="1:26" ht="31.5" customHeight="1" x14ac:dyDescent="0.3">
      <c r="A9" s="114" t="s">
        <v>251</v>
      </c>
      <c r="B9" s="115" t="s">
        <v>272</v>
      </c>
      <c r="C9" s="115" t="s">
        <v>273</v>
      </c>
      <c r="D9" s="116" t="s">
        <v>274</v>
      </c>
      <c r="E9" s="417" t="s">
        <v>250</v>
      </c>
      <c r="F9" s="283"/>
      <c r="G9" s="2"/>
      <c r="H9" s="2"/>
      <c r="I9" s="2"/>
      <c r="J9" s="2"/>
      <c r="K9" s="2"/>
      <c r="L9" s="2"/>
      <c r="M9" s="2"/>
      <c r="N9" s="2"/>
      <c r="O9" s="2"/>
      <c r="P9" s="2"/>
      <c r="Q9" s="2"/>
      <c r="R9" s="2"/>
      <c r="S9" s="2"/>
      <c r="T9" s="2"/>
      <c r="U9" s="2"/>
      <c r="V9" s="2"/>
      <c r="W9" s="2"/>
      <c r="X9" s="2"/>
      <c r="Y9" s="2"/>
      <c r="Z9" s="2"/>
    </row>
    <row r="10" spans="1:26" ht="81.75" customHeight="1" x14ac:dyDescent="0.3">
      <c r="A10" s="418" t="str">
        <f>'IDENTIFICACION DE RIESGOS'!E10:E13</f>
        <v xml:space="preserve">Posibilidad de recibir o solicitar cualquier dadiva o beneficio a nombre propio o de terceros, con el fin de manipular, ocultar, alterar o destruir un documento o expediente
</v>
      </c>
      <c r="B10" s="413" t="s">
        <v>275</v>
      </c>
      <c r="C10" s="411" t="str">
        <f>'IDENTIFICACION DE RIESGOS'!F10:F13</f>
        <v>CORRUPCION - SOBORNO</v>
      </c>
      <c r="D10" s="81" t="str">
        <f>'IDENTIFICACION DE RIESGOS'!B10</f>
        <v>Insuficiente competencia e idoneidad del personal contratado frente al manejo del proceso de Gestión Documental en las Unidades Administrativas</v>
      </c>
      <c r="E10" s="379" t="str">
        <f>+'IDENTIFICACION DE RIESGOS'!D10</f>
        <v>Perdida y/o desagregación de la información que reposa en los  expedientes</v>
      </c>
      <c r="F10" s="321"/>
      <c r="G10" s="2"/>
      <c r="H10" s="2"/>
      <c r="I10" s="2"/>
      <c r="J10" s="2"/>
      <c r="K10" s="2"/>
      <c r="L10" s="2"/>
      <c r="M10" s="2"/>
      <c r="N10" s="2"/>
      <c r="O10" s="2"/>
      <c r="P10" s="2"/>
      <c r="Q10" s="2"/>
      <c r="R10" s="2"/>
      <c r="S10" s="2"/>
      <c r="T10" s="2"/>
      <c r="U10" s="2"/>
      <c r="V10" s="2"/>
      <c r="W10" s="2"/>
      <c r="X10" s="2"/>
      <c r="Y10" s="2"/>
      <c r="Z10" s="2"/>
    </row>
    <row r="11" spans="1:26" ht="102.75" customHeight="1" x14ac:dyDescent="0.3">
      <c r="A11" s="267"/>
      <c r="B11" s="351"/>
      <c r="C11" s="351"/>
      <c r="D11" s="81" t="str">
        <f>'IDENTIFICACION DE RIESGOS'!B11</f>
        <v>Baja aplicación de manuales, procedimientos y formatos en los archivos de gestión establecidos en el proceso de gestión documental por parte de las unidades administrativas</v>
      </c>
      <c r="E11" s="379" t="str">
        <f>+'IDENTIFICACION DE RIESGOS'!D11</f>
        <v>Hallazgos por entes de control</v>
      </c>
      <c r="F11" s="321"/>
      <c r="G11" s="2"/>
      <c r="H11" s="2"/>
      <c r="I11" s="2"/>
      <c r="J11" s="2"/>
      <c r="K11" s="2"/>
      <c r="L11" s="2"/>
      <c r="M11" s="2"/>
      <c r="N11" s="2"/>
      <c r="O11" s="2"/>
      <c r="P11" s="2"/>
      <c r="Q11" s="2"/>
      <c r="R11" s="2"/>
      <c r="S11" s="2"/>
      <c r="T11" s="2"/>
      <c r="U11" s="2"/>
      <c r="V11" s="2"/>
      <c r="W11" s="2"/>
      <c r="X11" s="2"/>
      <c r="Y11" s="2"/>
      <c r="Z11" s="2"/>
    </row>
    <row r="12" spans="1:26" ht="102.75" customHeight="1" x14ac:dyDescent="0.3">
      <c r="A12" s="267"/>
      <c r="B12" s="351"/>
      <c r="C12" s="351"/>
      <c r="D12" s="81" t="str">
        <f>+'IDENTIFICACION DE RIESGOS'!B12</f>
        <v>Poca relevancia en la implementación, cumplimiento y seguimiento  del proceso de gestión documental en las unidades administrativas</v>
      </c>
      <c r="E12" s="379" t="str">
        <f>+'IDENTIFICACION DE RIESGOS'!D12</f>
        <v>Omisión, errores en procesos técnicos, perdida documental</v>
      </c>
      <c r="F12" s="321"/>
      <c r="G12" s="2"/>
      <c r="H12" s="2"/>
      <c r="I12" s="2"/>
      <c r="J12" s="2"/>
      <c r="K12" s="2"/>
      <c r="L12" s="2"/>
      <c r="M12" s="2"/>
      <c r="N12" s="2"/>
      <c r="O12" s="2"/>
      <c r="P12" s="2"/>
      <c r="Q12" s="2"/>
      <c r="R12" s="2"/>
      <c r="S12" s="2"/>
      <c r="T12" s="2"/>
      <c r="U12" s="2"/>
      <c r="V12" s="2"/>
      <c r="W12" s="2"/>
      <c r="X12" s="2"/>
      <c r="Y12" s="2"/>
      <c r="Z12" s="2"/>
    </row>
    <row r="13" spans="1:26" ht="57" customHeight="1" x14ac:dyDescent="0.3">
      <c r="A13" s="326"/>
      <c r="B13" s="352"/>
      <c r="C13" s="352"/>
      <c r="D13" s="81" t="str">
        <f>'IDENTIFICACION DE RIESGOS'!B13</f>
        <v>Baja aplicación de los principios y valores establecido en el código y Integridad y Buen Gobierno</v>
      </c>
      <c r="E13" s="379" t="str">
        <f>+'IDENTIFICACION DE RIESGOS'!D13</f>
        <v>Perdida de imagen y credibilidad institucional, sanciones disciplinarias</v>
      </c>
      <c r="F13" s="321"/>
      <c r="G13" s="2"/>
      <c r="H13" s="2"/>
      <c r="I13" s="2"/>
      <c r="J13" s="2"/>
      <c r="K13" s="2"/>
      <c r="L13" s="2"/>
      <c r="M13" s="2"/>
      <c r="N13" s="2"/>
      <c r="O13" s="2"/>
      <c r="P13" s="2"/>
      <c r="Q13" s="2"/>
      <c r="R13" s="2"/>
      <c r="S13" s="2"/>
      <c r="T13" s="2"/>
      <c r="U13" s="2"/>
      <c r="V13" s="2"/>
      <c r="W13" s="2"/>
      <c r="X13" s="2"/>
      <c r="Y13" s="2"/>
      <c r="Z13" s="2"/>
    </row>
    <row r="14" spans="1:26" ht="13.5" customHeight="1" x14ac:dyDescent="0.3">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x14ac:dyDescent="0.3">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x14ac:dyDescent="0.3">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3.5"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3.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0">
    <mergeCell ref="A10:A13"/>
    <mergeCell ref="A5:F5"/>
    <mergeCell ref="A6:F6"/>
    <mergeCell ref="A7:F7"/>
    <mergeCell ref="A8:F8"/>
    <mergeCell ref="E9:F9"/>
    <mergeCell ref="B10:B13"/>
    <mergeCell ref="C10:C13"/>
    <mergeCell ref="E10:F10"/>
    <mergeCell ref="E11:F11"/>
    <mergeCell ref="E12:F12"/>
    <mergeCell ref="E13:F13"/>
    <mergeCell ref="A1:A4"/>
    <mergeCell ref="B1:C1"/>
    <mergeCell ref="D1:E1"/>
    <mergeCell ref="F1:F4"/>
    <mergeCell ref="B2:C4"/>
    <mergeCell ref="D2:E2"/>
    <mergeCell ref="D3:E3"/>
    <mergeCell ref="D4:E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election activeCell="V7" sqref="V7"/>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56"/>
      <c r="B1" s="269" t="str">
        <f>CONTEXTO!B1</f>
        <v>PROCESO:  SISTEMA INTEGRADO DE GESTIÓN Y MIPG</v>
      </c>
      <c r="C1" s="270"/>
      <c r="D1" s="270"/>
      <c r="E1" s="270"/>
      <c r="F1" s="270"/>
      <c r="G1" s="270"/>
      <c r="H1" s="270"/>
      <c r="I1" s="270"/>
      <c r="J1" s="270"/>
      <c r="K1" s="270"/>
      <c r="L1" s="270"/>
      <c r="M1" s="270"/>
      <c r="N1" s="270"/>
      <c r="O1" s="270"/>
      <c r="P1" s="271"/>
      <c r="Q1" s="281" t="s">
        <v>276</v>
      </c>
      <c r="R1" s="282"/>
      <c r="S1" s="355"/>
      <c r="T1" s="401"/>
      <c r="U1" s="2"/>
      <c r="V1" s="2"/>
      <c r="W1" s="2"/>
      <c r="X1" s="2"/>
      <c r="Y1" s="2"/>
      <c r="Z1" s="2"/>
    </row>
    <row r="2" spans="1:26" ht="20.25" customHeight="1" x14ac:dyDescent="0.3">
      <c r="A2" s="267"/>
      <c r="B2" s="327"/>
      <c r="C2" s="328"/>
      <c r="D2" s="328"/>
      <c r="E2" s="328"/>
      <c r="F2" s="328"/>
      <c r="G2" s="328"/>
      <c r="H2" s="328"/>
      <c r="I2" s="328"/>
      <c r="J2" s="328"/>
      <c r="K2" s="328"/>
      <c r="L2" s="328"/>
      <c r="M2" s="328"/>
      <c r="N2" s="328"/>
      <c r="O2" s="328"/>
      <c r="P2" s="329"/>
      <c r="Q2" s="349" t="s">
        <v>2</v>
      </c>
      <c r="R2" s="320"/>
      <c r="S2" s="340"/>
      <c r="T2" s="279"/>
      <c r="U2" s="2"/>
      <c r="V2" s="2"/>
      <c r="W2" s="2"/>
      <c r="X2" s="2"/>
      <c r="Y2" s="2"/>
      <c r="Z2" s="2"/>
    </row>
    <row r="3" spans="1:26" ht="18.75" customHeight="1" x14ac:dyDescent="0.3">
      <c r="A3" s="267"/>
      <c r="B3" s="332" t="s">
        <v>277</v>
      </c>
      <c r="C3" s="314"/>
      <c r="D3" s="314"/>
      <c r="E3" s="314"/>
      <c r="F3" s="314"/>
      <c r="G3" s="314"/>
      <c r="H3" s="314"/>
      <c r="I3" s="314"/>
      <c r="J3" s="314"/>
      <c r="K3" s="314"/>
      <c r="L3" s="314"/>
      <c r="M3" s="314"/>
      <c r="N3" s="314"/>
      <c r="O3" s="314"/>
      <c r="P3" s="333"/>
      <c r="Q3" s="349" t="s">
        <v>3</v>
      </c>
      <c r="R3" s="320"/>
      <c r="S3" s="340"/>
      <c r="T3" s="279"/>
      <c r="U3" s="2"/>
      <c r="V3" s="2"/>
      <c r="W3" s="2"/>
      <c r="X3" s="2"/>
      <c r="Y3" s="2"/>
      <c r="Z3" s="2"/>
    </row>
    <row r="4" spans="1:26" ht="19.5" customHeight="1" x14ac:dyDescent="0.3">
      <c r="A4" s="268"/>
      <c r="B4" s="275"/>
      <c r="C4" s="276"/>
      <c r="D4" s="276"/>
      <c r="E4" s="276"/>
      <c r="F4" s="276"/>
      <c r="G4" s="276"/>
      <c r="H4" s="276"/>
      <c r="I4" s="276"/>
      <c r="J4" s="276"/>
      <c r="K4" s="276"/>
      <c r="L4" s="276"/>
      <c r="M4" s="276"/>
      <c r="N4" s="276"/>
      <c r="O4" s="276"/>
      <c r="P4" s="277"/>
      <c r="Q4" s="349" t="s">
        <v>278</v>
      </c>
      <c r="R4" s="320"/>
      <c r="S4" s="340"/>
      <c r="T4" s="280"/>
      <c r="U4" s="2"/>
      <c r="V4" s="2"/>
      <c r="W4" s="2"/>
      <c r="X4" s="2"/>
      <c r="Y4" s="2"/>
      <c r="Z4" s="2"/>
    </row>
    <row r="5" spans="1:26" ht="19.5" customHeight="1" x14ac:dyDescent="0.3">
      <c r="A5" s="402"/>
      <c r="B5" s="273"/>
      <c r="C5" s="273"/>
      <c r="D5" s="273"/>
      <c r="E5" s="273"/>
      <c r="F5" s="273"/>
      <c r="G5" s="273"/>
      <c r="H5" s="273"/>
      <c r="I5" s="273"/>
      <c r="J5" s="273"/>
      <c r="K5" s="273"/>
      <c r="L5" s="273"/>
      <c r="M5" s="273"/>
      <c r="N5" s="273"/>
      <c r="O5" s="273"/>
      <c r="P5" s="273"/>
      <c r="Q5" s="273"/>
      <c r="R5" s="273"/>
      <c r="S5" s="273"/>
      <c r="T5" s="403"/>
      <c r="U5" s="2"/>
      <c r="V5" s="2"/>
      <c r="W5" s="2"/>
      <c r="X5" s="2"/>
      <c r="Y5" s="2"/>
      <c r="Z5" s="2"/>
    </row>
    <row r="6" spans="1:26" ht="24.75" customHeight="1" x14ac:dyDescent="0.3">
      <c r="A6" s="414" t="str">
        <f>CONTEXTO!A8</f>
        <v>PROCESO: GESTIÓN DOCUMENTAL</v>
      </c>
      <c r="B6" s="320"/>
      <c r="C6" s="320"/>
      <c r="D6" s="320"/>
      <c r="E6" s="320"/>
      <c r="F6" s="320"/>
      <c r="G6" s="320"/>
      <c r="H6" s="320"/>
      <c r="I6" s="320"/>
      <c r="J6" s="320"/>
      <c r="K6" s="320"/>
      <c r="L6" s="320"/>
      <c r="M6" s="320"/>
      <c r="N6" s="320"/>
      <c r="O6" s="320"/>
      <c r="P6" s="320"/>
      <c r="Q6" s="320"/>
      <c r="R6" s="320"/>
      <c r="S6" s="320"/>
      <c r="T6" s="321"/>
      <c r="U6" s="2"/>
      <c r="V6" s="2"/>
      <c r="W6" s="2"/>
      <c r="X6" s="2"/>
      <c r="Y6" s="2"/>
      <c r="Z6" s="2"/>
    </row>
    <row r="7" spans="1:26" ht="66.75" customHeight="1" x14ac:dyDescent="0.3">
      <c r="A7" s="419"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5"/>
      <c r="L7" s="285"/>
      <c r="M7" s="285"/>
      <c r="N7" s="285"/>
      <c r="O7" s="285"/>
      <c r="P7" s="285"/>
      <c r="Q7" s="285"/>
      <c r="R7" s="285"/>
      <c r="S7" s="285"/>
      <c r="T7" s="286"/>
      <c r="U7" s="2"/>
      <c r="V7" s="2"/>
      <c r="W7" s="2"/>
      <c r="X7" s="2"/>
      <c r="Y7" s="2"/>
      <c r="Z7" s="2"/>
    </row>
    <row r="8" spans="1:26" ht="19.5" customHeight="1" x14ac:dyDescent="0.3">
      <c r="A8" s="407"/>
      <c r="B8" s="324"/>
      <c r="C8" s="324"/>
      <c r="D8" s="324"/>
      <c r="E8" s="324"/>
      <c r="F8" s="324"/>
      <c r="G8" s="324"/>
      <c r="H8" s="324"/>
      <c r="I8" s="324"/>
      <c r="J8" s="324"/>
      <c r="K8" s="324"/>
      <c r="L8" s="324"/>
      <c r="M8" s="324"/>
      <c r="N8" s="324"/>
      <c r="O8" s="324"/>
      <c r="P8" s="324"/>
      <c r="Q8" s="324"/>
      <c r="R8" s="324"/>
      <c r="S8" s="324"/>
      <c r="T8" s="416"/>
      <c r="U8" s="2"/>
      <c r="V8" s="2"/>
      <c r="W8" s="2"/>
      <c r="X8" s="2"/>
      <c r="Y8" s="2"/>
      <c r="Z8" s="2"/>
    </row>
    <row r="9" spans="1:26" ht="37.5" customHeight="1" x14ac:dyDescent="0.3">
      <c r="A9" s="420" t="s">
        <v>251</v>
      </c>
      <c r="B9" s="421"/>
      <c r="C9" s="423" t="s">
        <v>279</v>
      </c>
      <c r="D9" s="282"/>
      <c r="E9" s="282"/>
      <c r="F9" s="282"/>
      <c r="G9" s="282"/>
      <c r="H9" s="282"/>
      <c r="I9" s="282"/>
      <c r="J9" s="282"/>
      <c r="K9" s="282"/>
      <c r="L9" s="282"/>
      <c r="M9" s="282"/>
      <c r="N9" s="282"/>
      <c r="O9" s="282"/>
      <c r="P9" s="282"/>
      <c r="Q9" s="282"/>
      <c r="R9" s="282"/>
      <c r="S9" s="282"/>
      <c r="T9" s="283"/>
      <c r="U9" s="2"/>
      <c r="V9" s="2"/>
      <c r="W9" s="2"/>
      <c r="X9" s="2"/>
      <c r="Y9" s="2"/>
      <c r="Z9" s="2"/>
    </row>
    <row r="10" spans="1:26" ht="25.5" customHeight="1" x14ac:dyDescent="0.3">
      <c r="A10" s="336"/>
      <c r="B10" s="422"/>
      <c r="C10" s="40" t="s">
        <v>104</v>
      </c>
      <c r="D10" s="40" t="s">
        <v>105</v>
      </c>
      <c r="E10" s="40" t="s">
        <v>106</v>
      </c>
      <c r="F10" s="40" t="s">
        <v>107</v>
      </c>
      <c r="G10" s="40" t="s">
        <v>108</v>
      </c>
      <c r="H10" s="40" t="s">
        <v>109</v>
      </c>
      <c r="I10" s="40" t="s">
        <v>110</v>
      </c>
      <c r="J10" s="40" t="s">
        <v>111</v>
      </c>
      <c r="K10" s="40" t="s">
        <v>112</v>
      </c>
      <c r="L10" s="40" t="s">
        <v>113</v>
      </c>
      <c r="M10" s="40" t="s">
        <v>114</v>
      </c>
      <c r="N10" s="40" t="s">
        <v>115</v>
      </c>
      <c r="O10" s="40" t="s">
        <v>116</v>
      </c>
      <c r="P10" s="40" t="s">
        <v>117</v>
      </c>
      <c r="Q10" s="40" t="s">
        <v>118</v>
      </c>
      <c r="R10" s="42" t="s">
        <v>119</v>
      </c>
      <c r="S10" s="118" t="s">
        <v>120</v>
      </c>
      <c r="T10" s="119" t="s">
        <v>280</v>
      </c>
      <c r="U10" s="2"/>
      <c r="V10" s="2"/>
      <c r="W10" s="2"/>
      <c r="X10" s="2"/>
      <c r="Y10" s="2"/>
      <c r="Z10" s="2"/>
    </row>
    <row r="11" spans="1:26" ht="44.25" customHeight="1" x14ac:dyDescent="0.3">
      <c r="A11" s="426" t="str">
        <f>DESCRIPCION!A10</f>
        <v xml:space="preserve">Posibilidad de recibir o solicitar cualquier dadiva o beneficio a nombre propio o de terceros, con el fin de manipular, ocultar, alterar o destruir un documento o expediente
</v>
      </c>
      <c r="B11" s="333"/>
      <c r="C11" s="120">
        <v>4</v>
      </c>
      <c r="D11" s="121">
        <v>5</v>
      </c>
      <c r="E11" s="122">
        <v>5</v>
      </c>
      <c r="F11" s="122">
        <v>5</v>
      </c>
      <c r="G11" s="122">
        <v>5</v>
      </c>
      <c r="H11" s="122">
        <v>5</v>
      </c>
      <c r="I11" s="122">
        <v>5</v>
      </c>
      <c r="J11" s="120"/>
      <c r="K11" s="120"/>
      <c r="L11" s="120"/>
      <c r="M11" s="120"/>
      <c r="N11" s="120"/>
      <c r="O11" s="120"/>
      <c r="P11" s="120"/>
      <c r="Q11" s="120"/>
      <c r="R11" s="123">
        <f t="shared" ref="R11:R20" si="0">SUM(C11:Q11)</f>
        <v>34</v>
      </c>
      <c r="S11" s="124">
        <f t="shared" ref="S11:S20" si="1">IF(ISERROR(AVERAGE(C11:Q11)),0,AVERAGE(C11:Q11))</f>
        <v>4.8571428571428568</v>
      </c>
      <c r="T11" s="125" t="str">
        <f t="shared" ref="T11:T20" si="2">IF(AND(S11&gt;=1,S11&lt;1.5),"Rara Vez",IF(AND(S11&gt;=1.6,S11&lt;2.5),"Improbable",IF(AND(S11&gt;=2.6,S11&lt;3.5),"Posible",IF(AND(S11&gt;=3.6,S11&lt;4.5),"Probable",IF(AND(S11&gt;=4.6),"Casi Seguro"," ")))))</f>
        <v>Casi Seguro</v>
      </c>
      <c r="U11" s="2"/>
      <c r="V11" s="2"/>
      <c r="W11" s="126"/>
      <c r="X11" s="2"/>
      <c r="Y11" s="2"/>
      <c r="Z11" s="2"/>
    </row>
    <row r="12" spans="1:26" ht="38.25" customHeight="1" x14ac:dyDescent="0.3">
      <c r="A12" s="427" t="e">
        <f>DESCRIPCION!#REF!</f>
        <v>#REF!</v>
      </c>
      <c r="B12" s="340"/>
      <c r="C12" s="120"/>
      <c r="D12" s="120"/>
      <c r="E12" s="120"/>
      <c r="F12" s="120"/>
      <c r="G12" s="120"/>
      <c r="H12" s="120"/>
      <c r="I12" s="120"/>
      <c r="J12" s="120"/>
      <c r="K12" s="120"/>
      <c r="L12" s="120"/>
      <c r="M12" s="120"/>
      <c r="N12" s="120"/>
      <c r="O12" s="120"/>
      <c r="P12" s="120"/>
      <c r="Q12" s="120"/>
      <c r="R12" s="123">
        <f t="shared" si="0"/>
        <v>0</v>
      </c>
      <c r="S12" s="124">
        <f t="shared" si="1"/>
        <v>0</v>
      </c>
      <c r="T12" s="125" t="str">
        <f t="shared" si="2"/>
        <v xml:space="preserve"> </v>
      </c>
      <c r="U12" s="2"/>
      <c r="V12" s="2"/>
      <c r="W12" s="126"/>
      <c r="X12" s="2"/>
      <c r="Y12" s="2"/>
      <c r="Z12" s="2"/>
    </row>
    <row r="13" spans="1:26" ht="39.75" customHeight="1" x14ac:dyDescent="0.3">
      <c r="A13" s="426" t="e">
        <f>DESCRIPCION!#REF!</f>
        <v>#REF!</v>
      </c>
      <c r="B13" s="333"/>
      <c r="C13" s="120"/>
      <c r="D13" s="120"/>
      <c r="E13" s="120"/>
      <c r="F13" s="120"/>
      <c r="G13" s="120"/>
      <c r="H13" s="120"/>
      <c r="I13" s="120"/>
      <c r="J13" s="120"/>
      <c r="K13" s="120"/>
      <c r="L13" s="120"/>
      <c r="M13" s="120"/>
      <c r="N13" s="120"/>
      <c r="O13" s="120"/>
      <c r="P13" s="120"/>
      <c r="Q13" s="120"/>
      <c r="R13" s="123">
        <f t="shared" si="0"/>
        <v>0</v>
      </c>
      <c r="S13" s="124">
        <f t="shared" si="1"/>
        <v>0</v>
      </c>
      <c r="T13" s="125" t="str">
        <f t="shared" si="2"/>
        <v xml:space="preserve"> </v>
      </c>
      <c r="U13" s="2"/>
      <c r="V13" s="2"/>
      <c r="W13" s="2"/>
      <c r="X13" s="2"/>
      <c r="Y13" s="2"/>
      <c r="Z13" s="2"/>
    </row>
    <row r="14" spans="1:26" ht="39.75" customHeight="1" x14ac:dyDescent="0.3">
      <c r="A14" s="424" t="e">
        <f>DESCRIPCION!#REF!</f>
        <v>#REF!</v>
      </c>
      <c r="B14" s="333"/>
      <c r="C14" s="120"/>
      <c r="D14" s="120"/>
      <c r="E14" s="120"/>
      <c r="F14" s="120"/>
      <c r="G14" s="120"/>
      <c r="H14" s="120"/>
      <c r="I14" s="120"/>
      <c r="J14" s="120"/>
      <c r="K14" s="120"/>
      <c r="L14" s="120"/>
      <c r="M14" s="120"/>
      <c r="N14" s="120"/>
      <c r="O14" s="120"/>
      <c r="P14" s="120"/>
      <c r="Q14" s="120"/>
      <c r="R14" s="123">
        <f t="shared" si="0"/>
        <v>0</v>
      </c>
      <c r="S14" s="124">
        <f t="shared" si="1"/>
        <v>0</v>
      </c>
      <c r="T14" s="125" t="str">
        <f t="shared" si="2"/>
        <v xml:space="preserve"> </v>
      </c>
      <c r="U14" s="2"/>
      <c r="V14" s="2"/>
      <c r="W14" s="2"/>
      <c r="X14" s="2"/>
      <c r="Y14" s="2"/>
      <c r="Z14" s="2"/>
    </row>
    <row r="15" spans="1:26" ht="39.75" customHeight="1" x14ac:dyDescent="0.3">
      <c r="A15" s="424" t="e">
        <f>DESCRIPCION!#REF!</f>
        <v>#REF!</v>
      </c>
      <c r="B15" s="333"/>
      <c r="C15" s="120"/>
      <c r="D15" s="120"/>
      <c r="E15" s="120"/>
      <c r="F15" s="120"/>
      <c r="G15" s="120"/>
      <c r="H15" s="120"/>
      <c r="I15" s="120"/>
      <c r="J15" s="120"/>
      <c r="K15" s="120"/>
      <c r="L15" s="120"/>
      <c r="M15" s="120"/>
      <c r="N15" s="120"/>
      <c r="O15" s="120"/>
      <c r="P15" s="120"/>
      <c r="Q15" s="120"/>
      <c r="R15" s="123">
        <f t="shared" si="0"/>
        <v>0</v>
      </c>
      <c r="S15" s="124">
        <f t="shared" si="1"/>
        <v>0</v>
      </c>
      <c r="T15" s="125" t="str">
        <f t="shared" si="2"/>
        <v xml:space="preserve"> </v>
      </c>
      <c r="U15" s="2"/>
      <c r="V15" s="2"/>
      <c r="W15" s="2"/>
      <c r="X15" s="2"/>
      <c r="Y15" s="2"/>
      <c r="Z15" s="2"/>
    </row>
    <row r="16" spans="1:26" ht="39.75" customHeight="1" x14ac:dyDescent="0.3">
      <c r="A16" s="424" t="e">
        <f>DESCRIPCION!#REF!</f>
        <v>#REF!</v>
      </c>
      <c r="B16" s="333"/>
      <c r="C16" s="120"/>
      <c r="D16" s="120"/>
      <c r="E16" s="120"/>
      <c r="F16" s="120"/>
      <c r="G16" s="120"/>
      <c r="H16" s="120"/>
      <c r="I16" s="120"/>
      <c r="J16" s="120"/>
      <c r="K16" s="120"/>
      <c r="L16" s="120"/>
      <c r="M16" s="120"/>
      <c r="N16" s="120"/>
      <c r="O16" s="120"/>
      <c r="P16" s="120"/>
      <c r="Q16" s="120"/>
      <c r="R16" s="123">
        <f t="shared" si="0"/>
        <v>0</v>
      </c>
      <c r="S16" s="124">
        <f t="shared" si="1"/>
        <v>0</v>
      </c>
      <c r="T16" s="125" t="str">
        <f t="shared" si="2"/>
        <v xml:space="preserve"> </v>
      </c>
      <c r="U16" s="2"/>
      <c r="V16" s="2"/>
      <c r="W16" s="2"/>
      <c r="X16" s="2"/>
      <c r="Y16" s="2"/>
      <c r="Z16" s="2"/>
    </row>
    <row r="17" spans="1:26" ht="39.75" customHeight="1" x14ac:dyDescent="0.3">
      <c r="A17" s="424" t="e">
        <f>DESCRIPCION!#REF!</f>
        <v>#REF!</v>
      </c>
      <c r="B17" s="333"/>
      <c r="C17" s="120"/>
      <c r="D17" s="120"/>
      <c r="E17" s="120"/>
      <c r="F17" s="120"/>
      <c r="G17" s="120"/>
      <c r="H17" s="120"/>
      <c r="I17" s="120"/>
      <c r="J17" s="120"/>
      <c r="K17" s="120"/>
      <c r="L17" s="120"/>
      <c r="M17" s="120"/>
      <c r="N17" s="120"/>
      <c r="O17" s="120"/>
      <c r="P17" s="120"/>
      <c r="Q17" s="120"/>
      <c r="R17" s="123">
        <f t="shared" si="0"/>
        <v>0</v>
      </c>
      <c r="S17" s="124">
        <f t="shared" si="1"/>
        <v>0</v>
      </c>
      <c r="T17" s="125" t="str">
        <f t="shared" si="2"/>
        <v xml:space="preserve"> </v>
      </c>
      <c r="U17" s="2"/>
      <c r="V17" s="2"/>
      <c r="W17" s="2"/>
      <c r="X17" s="2"/>
      <c r="Y17" s="2"/>
      <c r="Z17" s="2"/>
    </row>
    <row r="18" spans="1:26" ht="39.75" customHeight="1" x14ac:dyDescent="0.3">
      <c r="A18" s="424" t="e">
        <f>DESCRIPCION!#REF!</f>
        <v>#REF!</v>
      </c>
      <c r="B18" s="333"/>
      <c r="C18" s="120"/>
      <c r="D18" s="120"/>
      <c r="E18" s="120"/>
      <c r="F18" s="120"/>
      <c r="G18" s="120"/>
      <c r="H18" s="120"/>
      <c r="I18" s="120"/>
      <c r="J18" s="120"/>
      <c r="K18" s="120"/>
      <c r="L18" s="120"/>
      <c r="M18" s="120"/>
      <c r="N18" s="120"/>
      <c r="O18" s="120"/>
      <c r="P18" s="120"/>
      <c r="Q18" s="120"/>
      <c r="R18" s="123">
        <f t="shared" si="0"/>
        <v>0</v>
      </c>
      <c r="S18" s="124">
        <f t="shared" si="1"/>
        <v>0</v>
      </c>
      <c r="T18" s="125" t="str">
        <f t="shared" si="2"/>
        <v xml:space="preserve"> </v>
      </c>
      <c r="U18" s="2"/>
      <c r="V18" s="2"/>
      <c r="W18" s="2"/>
      <c r="X18" s="2"/>
      <c r="Y18" s="2"/>
      <c r="Z18" s="2"/>
    </row>
    <row r="19" spans="1:26" ht="39.75" customHeight="1" x14ac:dyDescent="0.3">
      <c r="A19" s="424" t="e">
        <f>DESCRIPCION!#REF!</f>
        <v>#REF!</v>
      </c>
      <c r="B19" s="333"/>
      <c r="C19" s="120"/>
      <c r="D19" s="120"/>
      <c r="E19" s="120"/>
      <c r="F19" s="120"/>
      <c r="G19" s="120"/>
      <c r="H19" s="120"/>
      <c r="I19" s="120"/>
      <c r="J19" s="120"/>
      <c r="K19" s="120"/>
      <c r="L19" s="120"/>
      <c r="M19" s="120"/>
      <c r="N19" s="120"/>
      <c r="O19" s="120"/>
      <c r="P19" s="120"/>
      <c r="Q19" s="120"/>
      <c r="R19" s="123">
        <f t="shared" si="0"/>
        <v>0</v>
      </c>
      <c r="S19" s="124">
        <f t="shared" si="1"/>
        <v>0</v>
      </c>
      <c r="T19" s="125" t="str">
        <f t="shared" si="2"/>
        <v xml:space="preserve"> </v>
      </c>
      <c r="U19" s="2"/>
      <c r="V19" s="2"/>
      <c r="W19" s="2"/>
      <c r="X19" s="2"/>
      <c r="Y19" s="2"/>
      <c r="Z19" s="2"/>
    </row>
    <row r="20" spans="1:26" ht="39.75" customHeight="1" x14ac:dyDescent="0.3">
      <c r="A20" s="425" t="e">
        <f>DESCRIPCION!#REF!</f>
        <v>#REF!</v>
      </c>
      <c r="B20" s="342"/>
      <c r="C20" s="120"/>
      <c r="D20" s="120"/>
      <c r="E20" s="120"/>
      <c r="F20" s="120"/>
      <c r="G20" s="120"/>
      <c r="H20" s="120"/>
      <c r="I20" s="120"/>
      <c r="J20" s="120"/>
      <c r="K20" s="120"/>
      <c r="L20" s="120"/>
      <c r="M20" s="120"/>
      <c r="N20" s="120"/>
      <c r="O20" s="120"/>
      <c r="P20" s="120"/>
      <c r="Q20" s="120"/>
      <c r="R20" s="127">
        <f t="shared" si="0"/>
        <v>0</v>
      </c>
      <c r="S20" s="128">
        <f t="shared" si="1"/>
        <v>0</v>
      </c>
      <c r="T20" s="129" t="str">
        <f t="shared" si="2"/>
        <v xml:space="preserve"> </v>
      </c>
      <c r="U20" s="2"/>
      <c r="V20" s="2"/>
      <c r="W20" s="2"/>
      <c r="X20" s="2"/>
      <c r="Y20" s="2"/>
      <c r="Z20" s="2"/>
    </row>
    <row r="21" spans="1:26" ht="13.5" customHeight="1" x14ac:dyDescent="0.3">
      <c r="A21" s="2"/>
      <c r="B21" s="2"/>
      <c r="C21" s="2"/>
      <c r="D21" s="2"/>
      <c r="E21" s="2"/>
      <c r="F21" s="2"/>
      <c r="G21" s="2"/>
      <c r="H21" s="2"/>
      <c r="I21" s="2"/>
      <c r="J21" s="2"/>
      <c r="K21" s="2"/>
      <c r="L21" s="2"/>
      <c r="M21" s="2"/>
      <c r="N21" s="2"/>
      <c r="O21" s="2"/>
      <c r="P21" s="2"/>
      <c r="Q21" s="2"/>
      <c r="R21" s="2"/>
      <c r="S21" s="130"/>
      <c r="T21" s="2"/>
      <c r="U21" s="2"/>
      <c r="V21" s="2"/>
      <c r="W21" s="2"/>
      <c r="X21" s="2"/>
      <c r="Y21" s="2"/>
      <c r="Z21" s="2"/>
    </row>
    <row r="22" spans="1:26" ht="13.5" customHeight="1" x14ac:dyDescent="0.3">
      <c r="A22" s="2"/>
      <c r="B22" s="2"/>
      <c r="C22" s="2"/>
      <c r="D22" s="2"/>
      <c r="E22" s="2"/>
      <c r="F22" s="2"/>
      <c r="G22" s="2"/>
      <c r="H22" s="2"/>
      <c r="I22" s="2"/>
      <c r="J22" s="2"/>
      <c r="K22" s="2"/>
      <c r="L22" s="2"/>
      <c r="M22" s="2"/>
      <c r="N22" s="2"/>
      <c r="O22" s="2"/>
      <c r="P22" s="2"/>
      <c r="Q22" s="2"/>
      <c r="R22" s="2"/>
      <c r="S22" s="130"/>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130"/>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130"/>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130"/>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130"/>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130"/>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130"/>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130"/>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130"/>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130"/>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130"/>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130"/>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130"/>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130"/>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130"/>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130"/>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130"/>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130"/>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130"/>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130"/>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130"/>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130"/>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130"/>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130"/>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130"/>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130"/>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130"/>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130"/>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130"/>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130"/>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130"/>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130"/>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130"/>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130"/>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130"/>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130"/>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130"/>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130"/>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130"/>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130"/>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130"/>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130"/>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130"/>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130"/>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130"/>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130"/>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130"/>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130"/>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130"/>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130"/>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130"/>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130"/>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130"/>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130"/>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130"/>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130"/>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130"/>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130"/>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130"/>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130"/>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130"/>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130"/>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130"/>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130"/>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130"/>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130"/>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130"/>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130"/>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130"/>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130"/>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130"/>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130"/>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130"/>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130"/>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130"/>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130"/>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130"/>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130"/>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130"/>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130"/>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130"/>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130"/>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130"/>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130"/>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130"/>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130"/>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130"/>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130"/>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130"/>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130"/>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130"/>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130"/>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130"/>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130"/>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130"/>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130"/>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130"/>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130"/>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130"/>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130"/>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130"/>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130"/>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130"/>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130"/>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130"/>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130"/>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130"/>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130"/>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130"/>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130"/>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130"/>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130"/>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130"/>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130"/>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130"/>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130"/>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130"/>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130"/>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130"/>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130"/>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130"/>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130"/>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130"/>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130"/>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130"/>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130"/>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130"/>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130"/>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130"/>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130"/>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130"/>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130"/>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130"/>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130"/>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130"/>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130"/>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130"/>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130"/>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130"/>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130"/>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130"/>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130"/>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130"/>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130"/>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130"/>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130"/>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130"/>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130"/>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130"/>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130"/>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130"/>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130"/>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130"/>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130"/>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130"/>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130"/>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130"/>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130"/>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130"/>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130"/>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130"/>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130"/>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130"/>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130"/>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130"/>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130"/>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130"/>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130"/>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130"/>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130"/>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130"/>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130"/>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130"/>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130"/>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130"/>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130"/>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130"/>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130"/>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130"/>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130"/>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130"/>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130"/>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130"/>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130"/>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130"/>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130"/>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130"/>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130"/>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130"/>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130"/>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130"/>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130"/>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130"/>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130"/>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130"/>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130"/>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130"/>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130"/>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130"/>
      <c r="T220" s="2"/>
      <c r="U220" s="2"/>
      <c r="V220" s="2"/>
      <c r="W220" s="2"/>
      <c r="X220" s="2"/>
      <c r="Y220" s="2"/>
      <c r="Z220" s="2"/>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 J11:Q11 C12: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activeCell="A8" sqref="A8:F9"/>
    </sheetView>
  </sheetViews>
  <sheetFormatPr baseColWidth="10" defaultColWidth="14.44140625" defaultRowHeight="15" customHeight="1" x14ac:dyDescent="0.3"/>
  <cols>
    <col min="1" max="1" width="34" customWidth="1"/>
    <col min="2" max="2" width="91" customWidth="1"/>
    <col min="3" max="3" width="16.44140625" customWidth="1"/>
    <col min="4" max="4" width="10.33203125" customWidth="1"/>
    <col min="5" max="5" width="8.33203125" customWidth="1"/>
    <col min="6" max="6" width="15" customWidth="1"/>
    <col min="7" max="26" width="11.44140625" customWidth="1"/>
  </cols>
  <sheetData>
    <row r="1" spans="1:26" ht="22.5" customHeight="1" x14ac:dyDescent="0.3">
      <c r="A1" s="360"/>
      <c r="B1" s="363" t="str">
        <f>CONTEXTO!B1</f>
        <v>PROCESO:  SISTEMA INTEGRADO DE GESTIÓN Y MIPG</v>
      </c>
      <c r="C1" s="434" t="s">
        <v>281</v>
      </c>
      <c r="D1" s="282"/>
      <c r="E1" s="355"/>
      <c r="F1" s="364"/>
      <c r="G1" s="2"/>
      <c r="H1" s="2"/>
      <c r="I1" s="2"/>
      <c r="J1" s="2"/>
      <c r="K1" s="2"/>
      <c r="L1" s="2"/>
      <c r="M1" s="2"/>
      <c r="N1" s="2"/>
      <c r="O1" s="2"/>
      <c r="P1" s="2"/>
      <c r="Q1" s="2"/>
      <c r="R1" s="2"/>
      <c r="S1" s="2"/>
      <c r="T1" s="2"/>
      <c r="U1" s="2"/>
      <c r="V1" s="2"/>
      <c r="W1" s="2"/>
      <c r="X1" s="2"/>
      <c r="Y1" s="2"/>
      <c r="Z1" s="2"/>
    </row>
    <row r="2" spans="1:26" ht="15.75" customHeight="1" x14ac:dyDescent="0.3">
      <c r="A2" s="267"/>
      <c r="B2" s="352"/>
      <c r="C2" s="379" t="s">
        <v>2</v>
      </c>
      <c r="D2" s="320"/>
      <c r="E2" s="340"/>
      <c r="F2" s="279"/>
      <c r="G2" s="2"/>
      <c r="H2" s="2"/>
      <c r="I2" s="2"/>
      <c r="J2" s="2"/>
      <c r="K2" s="2"/>
      <c r="L2" s="2"/>
      <c r="M2" s="2"/>
      <c r="N2" s="2"/>
      <c r="O2" s="2"/>
      <c r="P2" s="2"/>
      <c r="Q2" s="2"/>
      <c r="R2" s="2"/>
      <c r="S2" s="2"/>
      <c r="T2" s="2"/>
      <c r="U2" s="2"/>
      <c r="V2" s="2"/>
      <c r="W2" s="2"/>
      <c r="X2" s="2"/>
      <c r="Y2" s="2"/>
      <c r="Z2" s="2"/>
    </row>
    <row r="3" spans="1:26" ht="15" customHeight="1" x14ac:dyDescent="0.3">
      <c r="A3" s="267"/>
      <c r="B3" s="435" t="s">
        <v>282</v>
      </c>
      <c r="C3" s="379" t="s">
        <v>3</v>
      </c>
      <c r="D3" s="320"/>
      <c r="E3" s="340"/>
      <c r="F3" s="279"/>
      <c r="G3" s="2"/>
      <c r="H3" s="2"/>
      <c r="I3" s="2"/>
      <c r="J3" s="2"/>
      <c r="K3" s="2"/>
      <c r="L3" s="2"/>
      <c r="M3" s="2"/>
      <c r="N3" s="2"/>
      <c r="O3" s="2"/>
      <c r="P3" s="2"/>
      <c r="Q3" s="2"/>
      <c r="R3" s="2"/>
      <c r="S3" s="2"/>
      <c r="T3" s="2"/>
      <c r="U3" s="2"/>
      <c r="V3" s="2"/>
      <c r="W3" s="2"/>
      <c r="X3" s="2"/>
      <c r="Y3" s="2"/>
      <c r="Z3" s="2"/>
    </row>
    <row r="4" spans="1:26" ht="15.75" customHeight="1" x14ac:dyDescent="0.3">
      <c r="A4" s="326"/>
      <c r="B4" s="352"/>
      <c r="C4" s="379" t="s">
        <v>283</v>
      </c>
      <c r="D4" s="320"/>
      <c r="E4" s="340"/>
      <c r="F4" s="330"/>
      <c r="G4" s="2"/>
      <c r="H4" s="2"/>
      <c r="I4" s="2"/>
      <c r="J4" s="2"/>
      <c r="K4" s="2"/>
      <c r="L4" s="2"/>
      <c r="M4" s="2"/>
      <c r="N4" s="2"/>
      <c r="O4" s="2"/>
      <c r="P4" s="2"/>
      <c r="Q4" s="2"/>
      <c r="R4" s="2"/>
      <c r="S4" s="2"/>
      <c r="T4" s="2"/>
      <c r="U4" s="2"/>
      <c r="V4" s="2"/>
      <c r="W4" s="2"/>
      <c r="X4" s="2"/>
      <c r="Y4" s="2"/>
      <c r="Z4" s="2"/>
    </row>
    <row r="5" spans="1:26" ht="15.75" customHeight="1" x14ac:dyDescent="0.3">
      <c r="A5" s="436"/>
      <c r="B5" s="320"/>
      <c r="C5" s="320"/>
      <c r="D5" s="320"/>
      <c r="E5" s="320"/>
      <c r="F5" s="321"/>
      <c r="G5" s="2"/>
      <c r="H5" s="2"/>
      <c r="I5" s="2"/>
      <c r="J5" s="2"/>
      <c r="K5" s="2"/>
      <c r="L5" s="2"/>
      <c r="M5" s="2"/>
      <c r="N5" s="2"/>
      <c r="O5" s="2"/>
      <c r="P5" s="2"/>
      <c r="Q5" s="2"/>
      <c r="R5" s="2"/>
      <c r="S5" s="2"/>
      <c r="T5" s="2"/>
      <c r="U5" s="2"/>
      <c r="V5" s="2"/>
      <c r="W5" s="2"/>
      <c r="X5" s="2"/>
      <c r="Y5" s="2"/>
      <c r="Z5" s="2"/>
    </row>
    <row r="6" spans="1:26" ht="13.5" customHeight="1" x14ac:dyDescent="0.3">
      <c r="A6" s="382" t="str">
        <f>+CONTEXTO!A8</f>
        <v>PROCESO: GESTIÓN DOCUMENTAL</v>
      </c>
      <c r="B6" s="314"/>
      <c r="C6" s="314"/>
      <c r="D6" s="314"/>
      <c r="E6" s="314"/>
      <c r="F6" s="315"/>
      <c r="G6" s="2"/>
      <c r="H6" s="2"/>
      <c r="I6" s="2"/>
      <c r="J6" s="2"/>
      <c r="K6" s="2"/>
      <c r="L6" s="2"/>
      <c r="M6" s="2"/>
      <c r="N6" s="2"/>
      <c r="O6" s="2"/>
      <c r="P6" s="2"/>
      <c r="Q6" s="2"/>
      <c r="R6" s="2"/>
      <c r="S6" s="2"/>
      <c r="T6" s="2"/>
      <c r="U6" s="2"/>
      <c r="V6" s="2"/>
      <c r="W6" s="2"/>
      <c r="X6" s="2"/>
      <c r="Y6" s="2"/>
      <c r="Z6" s="2"/>
    </row>
    <row r="7" spans="1:26" ht="12.75" customHeight="1" x14ac:dyDescent="0.3">
      <c r="A7" s="336"/>
      <c r="B7" s="328"/>
      <c r="C7" s="328"/>
      <c r="D7" s="328"/>
      <c r="E7" s="328"/>
      <c r="F7" s="337"/>
      <c r="G7" s="2"/>
      <c r="H7" s="2"/>
      <c r="I7" s="2"/>
      <c r="J7" s="2"/>
      <c r="K7" s="2"/>
      <c r="L7" s="2"/>
      <c r="M7" s="2"/>
      <c r="N7" s="2"/>
      <c r="O7" s="2"/>
      <c r="P7" s="2"/>
      <c r="Q7" s="2"/>
      <c r="R7" s="2"/>
      <c r="S7" s="2"/>
      <c r="T7" s="2"/>
      <c r="U7" s="2"/>
      <c r="V7" s="2"/>
      <c r="W7" s="2"/>
      <c r="X7" s="2"/>
      <c r="Y7" s="2"/>
      <c r="Z7" s="2"/>
    </row>
    <row r="8" spans="1:26" ht="60.75" customHeight="1" x14ac:dyDescent="0.3">
      <c r="A8" s="369" t="str">
        <f>+CONTEXTO!A9</f>
        <v>OBJETIVO: IMPLEMENTAR EL PROGRAMA DE GESTIÓN DOCUMENTAL APLICANDO EL MODELO DE GESTION DOCUMENTAL
Y ADMINISTRACIÓN DE ARCHIVOS (MGDA), PARA GARANTIZAR EL ACCESO A LA INFORMACIÓN EN FORMA
OPORTUNA Y PRESERVAR LA MEMORIA INSTITUCIONAL.</v>
      </c>
      <c r="B8" s="314"/>
      <c r="C8" s="314"/>
      <c r="D8" s="314"/>
      <c r="E8" s="314"/>
      <c r="F8" s="315"/>
      <c r="G8" s="2"/>
      <c r="H8" s="2"/>
      <c r="I8" s="2"/>
      <c r="J8" s="2"/>
      <c r="K8" s="2"/>
      <c r="L8" s="2"/>
      <c r="M8" s="2"/>
      <c r="N8" s="2"/>
      <c r="O8" s="2"/>
      <c r="P8" s="2"/>
      <c r="Q8" s="2"/>
      <c r="R8" s="2"/>
      <c r="S8" s="2"/>
      <c r="T8" s="2"/>
      <c r="U8" s="2"/>
      <c r="V8" s="2"/>
      <c r="W8" s="2"/>
      <c r="X8" s="2"/>
      <c r="Y8" s="2"/>
      <c r="Z8" s="2"/>
    </row>
    <row r="9" spans="1:26" ht="3.75" customHeight="1" x14ac:dyDescent="0.3">
      <c r="A9" s="295"/>
      <c r="B9" s="276"/>
      <c r="C9" s="276"/>
      <c r="D9" s="276"/>
      <c r="E9" s="276"/>
      <c r="F9" s="296"/>
      <c r="G9" s="2"/>
      <c r="H9" s="2"/>
      <c r="I9" s="2"/>
      <c r="J9" s="2"/>
      <c r="K9" s="2"/>
      <c r="L9" s="2"/>
      <c r="M9" s="2"/>
      <c r="N9" s="2"/>
      <c r="O9" s="2"/>
      <c r="P9" s="2"/>
      <c r="Q9" s="2"/>
      <c r="R9" s="2"/>
      <c r="S9" s="2"/>
      <c r="T9" s="2"/>
      <c r="U9" s="2"/>
      <c r="V9" s="2"/>
      <c r="W9" s="2"/>
      <c r="X9" s="2"/>
      <c r="Y9" s="2"/>
      <c r="Z9" s="2"/>
    </row>
    <row r="10" spans="1:26" ht="13.5" customHeight="1" x14ac:dyDescent="0.3">
      <c r="A10" s="370"/>
      <c r="B10" s="371"/>
      <c r="C10" s="371"/>
      <c r="D10" s="371"/>
      <c r="E10" s="371"/>
      <c r="F10" s="372"/>
      <c r="G10" s="2"/>
      <c r="H10" s="2"/>
      <c r="I10" s="2"/>
      <c r="J10" s="2"/>
      <c r="K10" s="2"/>
      <c r="L10" s="2"/>
      <c r="M10" s="2"/>
      <c r="N10" s="2"/>
      <c r="O10" s="2"/>
      <c r="P10" s="2"/>
      <c r="Q10" s="2"/>
      <c r="R10" s="2"/>
      <c r="S10" s="2"/>
      <c r="T10" s="2"/>
      <c r="U10" s="2"/>
      <c r="V10" s="2"/>
      <c r="W10" s="2"/>
      <c r="X10" s="2"/>
      <c r="Y10" s="2"/>
      <c r="Z10" s="2"/>
    </row>
    <row r="11" spans="1:26" ht="34.5" customHeight="1" x14ac:dyDescent="0.3">
      <c r="A11" s="432" t="s">
        <v>284</v>
      </c>
      <c r="B11" s="373" t="s">
        <v>285</v>
      </c>
      <c r="C11" s="271"/>
      <c r="D11" s="429" t="s">
        <v>286</v>
      </c>
      <c r="E11" s="355"/>
      <c r="F11" s="430" t="s">
        <v>287</v>
      </c>
      <c r="G11" s="2"/>
      <c r="H11" s="2"/>
      <c r="I11" s="2"/>
      <c r="J11" s="2"/>
      <c r="K11" s="2"/>
      <c r="L11" s="2"/>
      <c r="M11" s="2"/>
      <c r="N11" s="2"/>
      <c r="O11" s="2"/>
      <c r="P11" s="2"/>
      <c r="Q11" s="2"/>
      <c r="R11" s="2"/>
      <c r="S11" s="2"/>
      <c r="T11" s="2"/>
      <c r="U11" s="2"/>
      <c r="V11" s="2"/>
      <c r="W11" s="2"/>
      <c r="X11" s="2"/>
      <c r="Y11" s="2"/>
      <c r="Z11" s="2"/>
    </row>
    <row r="12" spans="1:26" ht="21" customHeight="1" x14ac:dyDescent="0.3">
      <c r="A12" s="326"/>
      <c r="B12" s="327"/>
      <c r="C12" s="329"/>
      <c r="D12" s="85" t="s">
        <v>162</v>
      </c>
      <c r="E12" s="85" t="s">
        <v>163</v>
      </c>
      <c r="F12" s="330"/>
      <c r="G12" s="2"/>
      <c r="H12" s="2"/>
      <c r="I12" s="2"/>
      <c r="J12" s="2"/>
      <c r="K12" s="2"/>
      <c r="L12" s="2"/>
      <c r="M12" s="2"/>
      <c r="N12" s="2"/>
      <c r="O12" s="2"/>
      <c r="P12" s="2"/>
      <c r="Q12" s="2"/>
      <c r="R12" s="2"/>
      <c r="S12" s="2"/>
      <c r="T12" s="2"/>
      <c r="U12" s="2"/>
      <c r="V12" s="2"/>
      <c r="W12" s="2"/>
      <c r="X12" s="2"/>
      <c r="Y12" s="2"/>
      <c r="Z12" s="2"/>
    </row>
    <row r="13" spans="1:26" ht="26.25" customHeight="1" x14ac:dyDescent="0.3">
      <c r="A13" s="362" t="str">
        <f>+PROBABILIDAD!A11</f>
        <v xml:space="preserve">Posibilidad de recibir o solicitar cualquier dadiva o beneficio a nombre propio o de terceros, con el fin de manipular, ocultar, alterar o destruir un documento o expediente
</v>
      </c>
      <c r="B13" s="375" t="s">
        <v>288</v>
      </c>
      <c r="C13" s="340"/>
      <c r="D13" s="87" t="s">
        <v>200</v>
      </c>
      <c r="E13" s="87"/>
      <c r="F13" s="433"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67"/>
      <c r="B14" s="375" t="s">
        <v>289</v>
      </c>
      <c r="C14" s="340"/>
      <c r="D14" s="87" t="s">
        <v>200</v>
      </c>
      <c r="E14" s="87"/>
      <c r="F14" s="279"/>
      <c r="G14" s="2"/>
      <c r="H14" s="2"/>
      <c r="I14" s="2"/>
      <c r="J14" s="2"/>
      <c r="K14" s="2"/>
      <c r="L14" s="2"/>
      <c r="M14" s="2"/>
      <c r="N14" s="2"/>
      <c r="O14" s="2"/>
      <c r="P14" s="2"/>
      <c r="Q14" s="2"/>
      <c r="R14" s="2"/>
      <c r="S14" s="2"/>
      <c r="T14" s="2"/>
      <c r="U14" s="2"/>
      <c r="V14" s="2"/>
      <c r="W14" s="2"/>
      <c r="X14" s="2"/>
      <c r="Y14" s="2"/>
      <c r="Z14" s="2"/>
    </row>
    <row r="15" spans="1:26" ht="26.25" customHeight="1" x14ac:dyDescent="0.3">
      <c r="A15" s="267"/>
      <c r="B15" s="375" t="s">
        <v>290</v>
      </c>
      <c r="C15" s="340"/>
      <c r="D15" s="87"/>
      <c r="E15" s="87" t="s">
        <v>200</v>
      </c>
      <c r="F15" s="279"/>
      <c r="G15" s="2"/>
      <c r="H15" s="2"/>
      <c r="I15" s="2"/>
      <c r="J15" s="2"/>
      <c r="K15" s="2"/>
      <c r="L15" s="2"/>
      <c r="M15" s="2"/>
      <c r="N15" s="2"/>
      <c r="O15" s="2"/>
      <c r="P15" s="2"/>
      <c r="Q15" s="2"/>
      <c r="R15" s="2"/>
      <c r="S15" s="2"/>
      <c r="T15" s="2"/>
      <c r="U15" s="2"/>
      <c r="V15" s="2"/>
      <c r="W15" s="2"/>
      <c r="X15" s="2"/>
      <c r="Y15" s="2"/>
      <c r="Z15" s="2"/>
    </row>
    <row r="16" spans="1:26" ht="26.25" customHeight="1" x14ac:dyDescent="0.3">
      <c r="A16" s="267"/>
      <c r="B16" s="375" t="s">
        <v>291</v>
      </c>
      <c r="C16" s="340"/>
      <c r="D16" s="87"/>
      <c r="E16" s="87" t="s">
        <v>200</v>
      </c>
      <c r="F16" s="279"/>
      <c r="G16" s="2"/>
      <c r="H16" s="2"/>
      <c r="I16" s="2"/>
      <c r="J16" s="2"/>
      <c r="K16" s="2"/>
      <c r="L16" s="2"/>
      <c r="M16" s="2"/>
      <c r="N16" s="2"/>
      <c r="O16" s="2"/>
      <c r="P16" s="2"/>
      <c r="Q16" s="2"/>
      <c r="R16" s="2"/>
      <c r="S16" s="2"/>
      <c r="T16" s="2"/>
      <c r="U16" s="2"/>
      <c r="V16" s="2"/>
      <c r="W16" s="2"/>
      <c r="X16" s="2"/>
      <c r="Y16" s="2"/>
      <c r="Z16" s="2"/>
    </row>
    <row r="17" spans="1:26" ht="26.25" customHeight="1" x14ac:dyDescent="0.3">
      <c r="A17" s="267"/>
      <c r="B17" s="375" t="s">
        <v>292</v>
      </c>
      <c r="C17" s="340"/>
      <c r="D17" s="87" t="s">
        <v>200</v>
      </c>
      <c r="E17" s="87"/>
      <c r="F17" s="279"/>
      <c r="G17" s="2"/>
      <c r="H17" s="2"/>
      <c r="I17" s="2"/>
      <c r="J17" s="2"/>
      <c r="K17" s="2"/>
      <c r="L17" s="2"/>
      <c r="M17" s="2"/>
      <c r="N17" s="2"/>
      <c r="O17" s="2"/>
      <c r="P17" s="2"/>
      <c r="Q17" s="2"/>
      <c r="R17" s="2"/>
      <c r="S17" s="2"/>
      <c r="T17" s="2"/>
      <c r="U17" s="2"/>
      <c r="V17" s="2"/>
      <c r="W17" s="2"/>
      <c r="X17" s="2"/>
      <c r="Y17" s="2"/>
      <c r="Z17" s="2"/>
    </row>
    <row r="18" spans="1:26" ht="26.25" customHeight="1" x14ac:dyDescent="0.3">
      <c r="A18" s="267"/>
      <c r="B18" s="375" t="s">
        <v>293</v>
      </c>
      <c r="C18" s="340"/>
      <c r="D18" s="87"/>
      <c r="E18" s="87" t="s">
        <v>200</v>
      </c>
      <c r="F18" s="279"/>
      <c r="G18" s="2"/>
      <c r="H18" s="2"/>
      <c r="I18" s="2"/>
      <c r="J18" s="2"/>
      <c r="K18" s="2"/>
      <c r="L18" s="2"/>
      <c r="M18" s="2"/>
      <c r="N18" s="2"/>
      <c r="O18" s="2"/>
      <c r="P18" s="2"/>
      <c r="Q18" s="2"/>
      <c r="R18" s="2"/>
      <c r="S18" s="2"/>
      <c r="T18" s="2"/>
      <c r="U18" s="2"/>
      <c r="V18" s="2"/>
      <c r="W18" s="2"/>
      <c r="X18" s="2"/>
      <c r="Y18" s="2"/>
      <c r="Z18" s="2"/>
    </row>
    <row r="19" spans="1:26" ht="26.25" customHeight="1" x14ac:dyDescent="0.3">
      <c r="A19" s="267"/>
      <c r="B19" s="375" t="s">
        <v>294</v>
      </c>
      <c r="C19" s="340"/>
      <c r="D19" s="87" t="s">
        <v>200</v>
      </c>
      <c r="E19" s="87"/>
      <c r="F19" s="279"/>
      <c r="G19" s="2"/>
      <c r="H19" s="2"/>
      <c r="I19" s="2"/>
      <c r="J19" s="2"/>
      <c r="K19" s="2"/>
      <c r="L19" s="2"/>
      <c r="M19" s="2"/>
      <c r="N19" s="2"/>
      <c r="O19" s="2"/>
      <c r="P19" s="2"/>
      <c r="Q19" s="2"/>
      <c r="R19" s="2"/>
      <c r="S19" s="2"/>
      <c r="T19" s="2"/>
      <c r="U19" s="2"/>
      <c r="V19" s="2"/>
      <c r="W19" s="2"/>
      <c r="X19" s="2"/>
      <c r="Y19" s="2"/>
      <c r="Z19" s="2"/>
    </row>
    <row r="20" spans="1:26" ht="33" customHeight="1" x14ac:dyDescent="0.3">
      <c r="A20" s="267"/>
      <c r="B20" s="375" t="s">
        <v>295</v>
      </c>
      <c r="C20" s="340"/>
      <c r="D20" s="87" t="s">
        <v>200</v>
      </c>
      <c r="E20" s="87"/>
      <c r="F20" s="279"/>
      <c r="G20" s="2"/>
      <c r="H20" s="2"/>
      <c r="I20" s="2"/>
      <c r="J20" s="2"/>
      <c r="K20" s="2"/>
      <c r="L20" s="2"/>
      <c r="M20" s="2"/>
      <c r="N20" s="2"/>
      <c r="O20" s="2"/>
      <c r="P20" s="2"/>
      <c r="Q20" s="2"/>
      <c r="R20" s="2"/>
      <c r="S20" s="2"/>
      <c r="T20" s="2"/>
      <c r="U20" s="2"/>
      <c r="V20" s="2"/>
      <c r="W20" s="2"/>
      <c r="X20" s="2"/>
      <c r="Y20" s="2"/>
      <c r="Z20" s="2"/>
    </row>
    <row r="21" spans="1:26" ht="26.25" customHeight="1" x14ac:dyDescent="0.3">
      <c r="A21" s="267"/>
      <c r="B21" s="375" t="s">
        <v>296</v>
      </c>
      <c r="C21" s="340"/>
      <c r="D21" s="87" t="s">
        <v>200</v>
      </c>
      <c r="E21" s="87"/>
      <c r="F21" s="279"/>
      <c r="G21" s="2"/>
      <c r="H21" s="2"/>
      <c r="I21" s="2"/>
      <c r="J21" s="2"/>
      <c r="K21" s="2"/>
      <c r="L21" s="2"/>
      <c r="M21" s="2"/>
      <c r="N21" s="2"/>
      <c r="O21" s="2"/>
      <c r="P21" s="2"/>
      <c r="Q21" s="2"/>
      <c r="R21" s="2"/>
      <c r="S21" s="2"/>
      <c r="T21" s="2"/>
      <c r="U21" s="2"/>
      <c r="V21" s="2"/>
      <c r="W21" s="2"/>
      <c r="X21" s="2"/>
      <c r="Y21" s="2"/>
      <c r="Z21" s="2"/>
    </row>
    <row r="22" spans="1:26" ht="26.25" customHeight="1" x14ac:dyDescent="0.3">
      <c r="A22" s="267"/>
      <c r="B22" s="375" t="s">
        <v>297</v>
      </c>
      <c r="C22" s="340"/>
      <c r="D22" s="87" t="s">
        <v>200</v>
      </c>
      <c r="E22" s="87"/>
      <c r="F22" s="279"/>
      <c r="G22" s="2"/>
      <c r="H22" s="2"/>
      <c r="I22" s="2"/>
      <c r="J22" s="2"/>
      <c r="K22" s="2"/>
      <c r="L22" s="2"/>
      <c r="M22" s="2"/>
      <c r="N22" s="2"/>
      <c r="O22" s="2"/>
      <c r="P22" s="2"/>
      <c r="Q22" s="2"/>
      <c r="R22" s="2"/>
      <c r="S22" s="2"/>
      <c r="T22" s="2"/>
      <c r="U22" s="2"/>
      <c r="V22" s="2"/>
      <c r="W22" s="2"/>
      <c r="X22" s="2"/>
      <c r="Y22" s="2"/>
      <c r="Z22" s="2"/>
    </row>
    <row r="23" spans="1:26" ht="26.25" customHeight="1" x14ac:dyDescent="0.3">
      <c r="A23" s="267"/>
      <c r="B23" s="375" t="s">
        <v>298</v>
      </c>
      <c r="C23" s="340"/>
      <c r="D23" s="87" t="s">
        <v>200</v>
      </c>
      <c r="E23" s="87"/>
      <c r="F23" s="279"/>
      <c r="G23" s="2"/>
      <c r="H23" s="2"/>
      <c r="I23" s="2"/>
      <c r="J23" s="2"/>
      <c r="K23" s="2"/>
      <c r="L23" s="2"/>
      <c r="M23" s="2"/>
      <c r="N23" s="2"/>
      <c r="O23" s="2"/>
      <c r="P23" s="2"/>
      <c r="Q23" s="2"/>
      <c r="R23" s="2"/>
      <c r="S23" s="2"/>
      <c r="T23" s="2"/>
      <c r="U23" s="2"/>
      <c r="V23" s="2"/>
      <c r="W23" s="2"/>
      <c r="X23" s="2"/>
      <c r="Y23" s="2"/>
      <c r="Z23" s="2"/>
    </row>
    <row r="24" spans="1:26" ht="26.25" customHeight="1" x14ac:dyDescent="0.3">
      <c r="A24" s="267"/>
      <c r="B24" s="375" t="s">
        <v>299</v>
      </c>
      <c r="C24" s="340"/>
      <c r="D24" s="87" t="s">
        <v>200</v>
      </c>
      <c r="E24" s="87"/>
      <c r="F24" s="279"/>
      <c r="G24" s="2"/>
      <c r="H24" s="2"/>
      <c r="I24" s="2"/>
      <c r="J24" s="2"/>
      <c r="K24" s="2"/>
      <c r="L24" s="2"/>
      <c r="M24" s="2"/>
      <c r="N24" s="2"/>
      <c r="O24" s="2"/>
      <c r="P24" s="2"/>
      <c r="Q24" s="2"/>
      <c r="R24" s="2"/>
      <c r="S24" s="2"/>
      <c r="T24" s="2"/>
      <c r="U24" s="2"/>
      <c r="V24" s="2"/>
      <c r="W24" s="2"/>
      <c r="X24" s="2"/>
      <c r="Y24" s="2"/>
      <c r="Z24" s="2"/>
    </row>
    <row r="25" spans="1:26" ht="26.25" customHeight="1" x14ac:dyDescent="0.3">
      <c r="A25" s="267"/>
      <c r="B25" s="375" t="s">
        <v>300</v>
      </c>
      <c r="C25" s="340"/>
      <c r="D25" s="87" t="s">
        <v>200</v>
      </c>
      <c r="E25" s="87"/>
      <c r="F25" s="279"/>
      <c r="G25" s="2"/>
      <c r="H25" s="2"/>
      <c r="I25" s="2"/>
      <c r="J25" s="2"/>
      <c r="K25" s="2"/>
      <c r="L25" s="2"/>
      <c r="M25" s="2"/>
      <c r="N25" s="2"/>
      <c r="O25" s="2"/>
      <c r="P25" s="2"/>
      <c r="Q25" s="2"/>
      <c r="R25" s="2"/>
      <c r="S25" s="2"/>
      <c r="T25" s="2"/>
      <c r="U25" s="2"/>
      <c r="V25" s="2"/>
      <c r="W25" s="2"/>
      <c r="X25" s="2"/>
      <c r="Y25" s="2"/>
      <c r="Z25" s="2"/>
    </row>
    <row r="26" spans="1:26" ht="26.25" customHeight="1" x14ac:dyDescent="0.3">
      <c r="A26" s="267"/>
      <c r="B26" s="375" t="s">
        <v>301</v>
      </c>
      <c r="C26" s="340"/>
      <c r="D26" s="87"/>
      <c r="E26" s="87" t="s">
        <v>200</v>
      </c>
      <c r="F26" s="279"/>
      <c r="G26" s="2"/>
      <c r="H26" s="2"/>
      <c r="I26" s="2"/>
      <c r="J26" s="2"/>
      <c r="K26" s="2"/>
      <c r="L26" s="2"/>
      <c r="M26" s="2"/>
      <c r="N26" s="2"/>
      <c r="O26" s="2"/>
      <c r="P26" s="2"/>
      <c r="Q26" s="2"/>
      <c r="R26" s="2"/>
      <c r="S26" s="2"/>
      <c r="T26" s="2"/>
      <c r="U26" s="2"/>
      <c r="V26" s="2"/>
      <c r="W26" s="2"/>
      <c r="X26" s="2"/>
      <c r="Y26" s="2"/>
      <c r="Z26" s="2"/>
    </row>
    <row r="27" spans="1:26" ht="26.25" customHeight="1" x14ac:dyDescent="0.3">
      <c r="A27" s="267"/>
      <c r="B27" s="375" t="s">
        <v>302</v>
      </c>
      <c r="C27" s="340"/>
      <c r="D27" s="87" t="s">
        <v>200</v>
      </c>
      <c r="E27" s="87"/>
      <c r="F27" s="279"/>
      <c r="G27" s="2"/>
      <c r="H27" s="2"/>
      <c r="I27" s="2"/>
      <c r="J27" s="2"/>
      <c r="K27" s="2"/>
      <c r="L27" s="2"/>
      <c r="M27" s="2"/>
      <c r="N27" s="2"/>
      <c r="O27" s="2"/>
      <c r="P27" s="2"/>
      <c r="Q27" s="2"/>
      <c r="R27" s="2"/>
      <c r="S27" s="2"/>
      <c r="T27" s="2"/>
      <c r="U27" s="2"/>
      <c r="V27" s="2"/>
      <c r="W27" s="2"/>
      <c r="X27" s="2"/>
      <c r="Y27" s="2"/>
      <c r="Z27" s="2"/>
    </row>
    <row r="28" spans="1:26" ht="26.25" customHeight="1" x14ac:dyDescent="0.3">
      <c r="A28" s="267"/>
      <c r="B28" s="375" t="s">
        <v>303</v>
      </c>
      <c r="C28" s="340"/>
      <c r="D28" s="87"/>
      <c r="E28" s="87" t="s">
        <v>200</v>
      </c>
      <c r="F28" s="279"/>
      <c r="G28" s="2"/>
      <c r="H28" s="2"/>
      <c r="I28" s="2"/>
      <c r="J28" s="2"/>
      <c r="K28" s="2"/>
      <c r="L28" s="2"/>
      <c r="M28" s="2"/>
      <c r="N28" s="2"/>
      <c r="O28" s="2"/>
      <c r="P28" s="2"/>
      <c r="Q28" s="2"/>
      <c r="R28" s="2"/>
      <c r="S28" s="2"/>
      <c r="T28" s="2"/>
      <c r="U28" s="2"/>
      <c r="V28" s="2"/>
      <c r="W28" s="2"/>
      <c r="X28" s="2"/>
      <c r="Y28" s="2"/>
      <c r="Z28" s="2"/>
    </row>
    <row r="29" spans="1:26" ht="26.25" customHeight="1" x14ac:dyDescent="0.3">
      <c r="A29" s="267"/>
      <c r="B29" s="375" t="s">
        <v>304</v>
      </c>
      <c r="C29" s="340"/>
      <c r="D29" s="87"/>
      <c r="E29" s="87" t="s">
        <v>200</v>
      </c>
      <c r="F29" s="279"/>
      <c r="G29" s="2"/>
      <c r="H29" s="2"/>
      <c r="I29" s="2"/>
      <c r="J29" s="2"/>
      <c r="K29" s="2"/>
      <c r="L29" s="2"/>
      <c r="M29" s="2"/>
      <c r="N29" s="2"/>
      <c r="O29" s="2"/>
      <c r="P29" s="2"/>
      <c r="Q29" s="2"/>
      <c r="R29" s="2"/>
      <c r="S29" s="2"/>
      <c r="T29" s="2"/>
      <c r="U29" s="2"/>
      <c r="V29" s="2"/>
      <c r="W29" s="2"/>
      <c r="X29" s="2"/>
      <c r="Y29" s="2"/>
      <c r="Z29" s="2"/>
    </row>
    <row r="30" spans="1:26" ht="26.25" customHeight="1" x14ac:dyDescent="0.3">
      <c r="A30" s="267"/>
      <c r="B30" s="375" t="s">
        <v>305</v>
      </c>
      <c r="C30" s="340"/>
      <c r="D30" s="87"/>
      <c r="E30" s="87" t="s">
        <v>200</v>
      </c>
      <c r="F30" s="279"/>
      <c r="G30" s="2"/>
      <c r="H30" s="2"/>
      <c r="I30" s="2"/>
      <c r="J30" s="2"/>
      <c r="K30" s="2"/>
      <c r="L30" s="2"/>
      <c r="M30" s="2"/>
      <c r="N30" s="2"/>
      <c r="O30" s="2"/>
      <c r="P30" s="2"/>
      <c r="Q30" s="2"/>
      <c r="R30" s="2"/>
      <c r="S30" s="2"/>
      <c r="T30" s="2"/>
      <c r="U30" s="2"/>
      <c r="V30" s="2"/>
      <c r="W30" s="2"/>
      <c r="X30" s="2"/>
      <c r="Y30" s="2"/>
      <c r="Z30" s="2"/>
    </row>
    <row r="31" spans="1:26" ht="26.25" customHeight="1" x14ac:dyDescent="0.3">
      <c r="A31" s="267"/>
      <c r="B31" s="375" t="s">
        <v>306</v>
      </c>
      <c r="C31" s="340"/>
      <c r="D31" s="87"/>
      <c r="E31" s="87" t="s">
        <v>200</v>
      </c>
      <c r="F31" s="279"/>
      <c r="G31" s="2"/>
      <c r="H31" s="2"/>
      <c r="I31" s="2"/>
      <c r="J31" s="2"/>
      <c r="K31" s="2"/>
      <c r="L31" s="2"/>
      <c r="M31" s="2"/>
      <c r="N31" s="2"/>
      <c r="O31" s="2"/>
      <c r="P31" s="2"/>
      <c r="Q31" s="2"/>
      <c r="R31" s="2"/>
      <c r="S31" s="2"/>
      <c r="T31" s="2"/>
      <c r="U31" s="2"/>
      <c r="V31" s="2"/>
      <c r="W31" s="2"/>
      <c r="X31" s="2"/>
      <c r="Y31" s="2"/>
      <c r="Z31" s="2"/>
    </row>
    <row r="32" spans="1:26" ht="13.5" customHeight="1" x14ac:dyDescent="0.3">
      <c r="A32" s="268"/>
      <c r="B32" s="428" t="s">
        <v>119</v>
      </c>
      <c r="C32" s="342"/>
      <c r="D32" s="131">
        <f>+NOOO!B54</f>
        <v>11</v>
      </c>
      <c r="E32" s="132"/>
      <c r="F32" s="280"/>
      <c r="G32" s="2"/>
      <c r="H32" s="2"/>
      <c r="I32" s="2"/>
      <c r="J32" s="2"/>
      <c r="K32" s="2"/>
      <c r="L32" s="2"/>
      <c r="M32" s="2"/>
      <c r="N32" s="2"/>
      <c r="O32" s="2"/>
      <c r="P32" s="2"/>
      <c r="Q32" s="2"/>
      <c r="R32" s="2"/>
      <c r="S32" s="2"/>
      <c r="T32" s="2"/>
      <c r="U32" s="2"/>
      <c r="V32" s="2"/>
      <c r="W32" s="2"/>
      <c r="X32" s="2"/>
      <c r="Y32" s="2"/>
      <c r="Z32" s="2"/>
    </row>
    <row r="33" spans="1:26" ht="15.75" customHeight="1" x14ac:dyDescent="0.3">
      <c r="A33" s="437"/>
      <c r="B33" s="273"/>
      <c r="C33" s="273"/>
      <c r="D33" s="273"/>
      <c r="E33" s="273"/>
      <c r="F33" s="274"/>
      <c r="G33" s="2"/>
      <c r="H33" s="2"/>
      <c r="I33" s="2"/>
      <c r="J33" s="2"/>
      <c r="K33" s="2"/>
      <c r="L33" s="2"/>
      <c r="M33" s="2"/>
      <c r="N33" s="2"/>
      <c r="O33" s="2"/>
      <c r="P33" s="2"/>
      <c r="Q33" s="2"/>
      <c r="R33" s="2"/>
      <c r="S33" s="2"/>
      <c r="T33" s="2"/>
      <c r="U33" s="2"/>
      <c r="V33" s="2"/>
      <c r="W33" s="2"/>
      <c r="X33" s="2"/>
      <c r="Y33" s="2"/>
      <c r="Z33" s="2"/>
    </row>
    <row r="34" spans="1:26" ht="34.5" customHeight="1" x14ac:dyDescent="0.3">
      <c r="A34" s="432" t="s">
        <v>284</v>
      </c>
      <c r="B34" s="373" t="s">
        <v>285</v>
      </c>
      <c r="C34" s="271"/>
      <c r="D34" s="429" t="s">
        <v>286</v>
      </c>
      <c r="E34" s="355"/>
      <c r="F34" s="430" t="s">
        <v>287</v>
      </c>
      <c r="G34" s="2"/>
      <c r="H34" s="2"/>
      <c r="I34" s="2"/>
      <c r="J34" s="2"/>
      <c r="K34" s="2"/>
      <c r="L34" s="2"/>
      <c r="M34" s="2"/>
      <c r="N34" s="2"/>
      <c r="O34" s="2"/>
      <c r="P34" s="2"/>
      <c r="Q34" s="2"/>
      <c r="R34" s="2"/>
      <c r="S34" s="2"/>
      <c r="T34" s="2"/>
      <c r="U34" s="2"/>
      <c r="V34" s="2"/>
      <c r="W34" s="2"/>
      <c r="X34" s="2"/>
      <c r="Y34" s="2"/>
      <c r="Z34" s="2"/>
    </row>
    <row r="35" spans="1:26" ht="21" customHeight="1" x14ac:dyDescent="0.3">
      <c r="A35" s="326"/>
      <c r="B35" s="327"/>
      <c r="C35" s="329"/>
      <c r="D35" s="133" t="s">
        <v>162</v>
      </c>
      <c r="E35" s="133" t="s">
        <v>163</v>
      </c>
      <c r="F35" s="330"/>
      <c r="G35" s="2"/>
      <c r="H35" s="2"/>
      <c r="I35" s="2"/>
      <c r="J35" s="2"/>
      <c r="K35" s="2"/>
      <c r="L35" s="2"/>
      <c r="M35" s="2"/>
      <c r="N35" s="2"/>
      <c r="O35" s="2"/>
      <c r="P35" s="2"/>
      <c r="Q35" s="2"/>
      <c r="R35" s="2"/>
      <c r="S35" s="2"/>
      <c r="T35" s="2"/>
      <c r="U35" s="2"/>
      <c r="V35" s="2"/>
      <c r="W35" s="2"/>
      <c r="X35" s="2"/>
      <c r="Y35" s="2"/>
      <c r="Z35" s="2"/>
    </row>
    <row r="36" spans="1:26" ht="26.25" customHeight="1" x14ac:dyDescent="0.3">
      <c r="A36" s="362"/>
      <c r="B36" s="375" t="s">
        <v>288</v>
      </c>
      <c r="C36" s="340"/>
      <c r="D36" s="87"/>
      <c r="E36" s="87"/>
      <c r="F36" s="433"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267"/>
      <c r="B37" s="375" t="s">
        <v>289</v>
      </c>
      <c r="C37" s="340"/>
      <c r="D37" s="87"/>
      <c r="E37" s="87"/>
      <c r="F37" s="279"/>
      <c r="G37" s="2"/>
      <c r="H37" s="2"/>
      <c r="I37" s="2"/>
      <c r="J37" s="2"/>
      <c r="K37" s="2"/>
      <c r="L37" s="2"/>
      <c r="M37" s="2"/>
      <c r="N37" s="2"/>
      <c r="O37" s="2"/>
      <c r="P37" s="2"/>
      <c r="Q37" s="2"/>
      <c r="R37" s="2"/>
      <c r="S37" s="2"/>
      <c r="T37" s="2"/>
      <c r="U37" s="2"/>
      <c r="V37" s="2"/>
      <c r="W37" s="2"/>
      <c r="X37" s="2"/>
      <c r="Y37" s="2"/>
      <c r="Z37" s="2"/>
    </row>
    <row r="38" spans="1:26" ht="26.25" customHeight="1" x14ac:dyDescent="0.3">
      <c r="A38" s="267"/>
      <c r="B38" s="375" t="s">
        <v>290</v>
      </c>
      <c r="C38" s="340"/>
      <c r="D38" s="87"/>
      <c r="E38" s="87"/>
      <c r="F38" s="279"/>
      <c r="G38" s="2"/>
      <c r="H38" s="2"/>
      <c r="I38" s="2"/>
      <c r="J38" s="2"/>
      <c r="K38" s="2"/>
      <c r="L38" s="2"/>
      <c r="M38" s="2"/>
      <c r="N38" s="2"/>
      <c r="O38" s="2"/>
      <c r="P38" s="2"/>
      <c r="Q38" s="2"/>
      <c r="R38" s="2"/>
      <c r="S38" s="2"/>
      <c r="T38" s="2"/>
      <c r="U38" s="2"/>
      <c r="V38" s="2"/>
      <c r="W38" s="2"/>
      <c r="X38" s="2"/>
      <c r="Y38" s="2"/>
      <c r="Z38" s="2"/>
    </row>
    <row r="39" spans="1:26" ht="26.25" customHeight="1" x14ac:dyDescent="0.3">
      <c r="A39" s="267"/>
      <c r="B39" s="375" t="s">
        <v>291</v>
      </c>
      <c r="C39" s="340"/>
      <c r="D39" s="87"/>
      <c r="E39" s="87"/>
      <c r="F39" s="279"/>
      <c r="G39" s="2"/>
      <c r="H39" s="2"/>
      <c r="I39" s="2"/>
      <c r="J39" s="2"/>
      <c r="K39" s="2"/>
      <c r="L39" s="2"/>
      <c r="M39" s="2"/>
      <c r="N39" s="2"/>
      <c r="O39" s="2"/>
      <c r="P39" s="2"/>
      <c r="Q39" s="2"/>
      <c r="R39" s="2"/>
      <c r="S39" s="2"/>
      <c r="T39" s="2"/>
      <c r="U39" s="2"/>
      <c r="V39" s="2"/>
      <c r="W39" s="2"/>
      <c r="X39" s="2"/>
      <c r="Y39" s="2"/>
      <c r="Z39" s="2"/>
    </row>
    <row r="40" spans="1:26" ht="26.25" customHeight="1" x14ac:dyDescent="0.3">
      <c r="A40" s="267"/>
      <c r="B40" s="375" t="s">
        <v>292</v>
      </c>
      <c r="C40" s="340"/>
      <c r="D40" s="87"/>
      <c r="E40" s="87"/>
      <c r="F40" s="279"/>
      <c r="G40" s="2"/>
      <c r="H40" s="2"/>
      <c r="I40" s="2"/>
      <c r="J40" s="2"/>
      <c r="K40" s="2"/>
      <c r="L40" s="2"/>
      <c r="M40" s="2"/>
      <c r="N40" s="2"/>
      <c r="O40" s="2"/>
      <c r="P40" s="2"/>
      <c r="Q40" s="2"/>
      <c r="R40" s="2"/>
      <c r="S40" s="2"/>
      <c r="T40" s="2"/>
      <c r="U40" s="2"/>
      <c r="V40" s="2"/>
      <c r="W40" s="2"/>
      <c r="X40" s="2"/>
      <c r="Y40" s="2"/>
      <c r="Z40" s="2"/>
    </row>
    <row r="41" spans="1:26" ht="26.25" customHeight="1" x14ac:dyDescent="0.3">
      <c r="A41" s="267"/>
      <c r="B41" s="375" t="s">
        <v>293</v>
      </c>
      <c r="C41" s="340"/>
      <c r="D41" s="87"/>
      <c r="E41" s="87"/>
      <c r="F41" s="279"/>
      <c r="G41" s="2"/>
      <c r="H41" s="2"/>
      <c r="I41" s="2"/>
      <c r="J41" s="2"/>
      <c r="K41" s="2"/>
      <c r="L41" s="2"/>
      <c r="M41" s="2"/>
      <c r="N41" s="2"/>
      <c r="O41" s="2"/>
      <c r="P41" s="2"/>
      <c r="Q41" s="2"/>
      <c r="R41" s="2"/>
      <c r="S41" s="2"/>
      <c r="T41" s="2"/>
      <c r="U41" s="2"/>
      <c r="V41" s="2"/>
      <c r="W41" s="2"/>
      <c r="X41" s="2"/>
      <c r="Y41" s="2"/>
      <c r="Z41" s="2"/>
    </row>
    <row r="42" spans="1:26" ht="26.25" customHeight="1" x14ac:dyDescent="0.3">
      <c r="A42" s="267"/>
      <c r="B42" s="375" t="s">
        <v>294</v>
      </c>
      <c r="C42" s="340"/>
      <c r="D42" s="87"/>
      <c r="E42" s="87"/>
      <c r="F42" s="279"/>
      <c r="G42" s="2"/>
      <c r="H42" s="2"/>
      <c r="I42" s="2"/>
      <c r="J42" s="2"/>
      <c r="K42" s="2"/>
      <c r="L42" s="2"/>
      <c r="M42" s="2"/>
      <c r="N42" s="2"/>
      <c r="O42" s="2"/>
      <c r="P42" s="2"/>
      <c r="Q42" s="2"/>
      <c r="R42" s="2"/>
      <c r="S42" s="2"/>
      <c r="T42" s="2"/>
      <c r="U42" s="2"/>
      <c r="V42" s="2"/>
      <c r="W42" s="2"/>
      <c r="X42" s="2"/>
      <c r="Y42" s="2"/>
      <c r="Z42" s="2"/>
    </row>
    <row r="43" spans="1:26" ht="33" customHeight="1" x14ac:dyDescent="0.3">
      <c r="A43" s="267"/>
      <c r="B43" s="375" t="s">
        <v>295</v>
      </c>
      <c r="C43" s="340"/>
      <c r="D43" s="87"/>
      <c r="E43" s="87"/>
      <c r="F43" s="279"/>
      <c r="G43" s="2"/>
      <c r="H43" s="2"/>
      <c r="I43" s="2"/>
      <c r="J43" s="2"/>
      <c r="K43" s="2"/>
      <c r="L43" s="2"/>
      <c r="M43" s="2"/>
      <c r="N43" s="2"/>
      <c r="O43" s="2"/>
      <c r="P43" s="2"/>
      <c r="Q43" s="2"/>
      <c r="R43" s="2"/>
      <c r="S43" s="2"/>
      <c r="T43" s="2"/>
      <c r="U43" s="2"/>
      <c r="V43" s="2"/>
      <c r="W43" s="2"/>
      <c r="X43" s="2"/>
      <c r="Y43" s="2"/>
      <c r="Z43" s="2"/>
    </row>
    <row r="44" spans="1:26" ht="26.25" customHeight="1" x14ac:dyDescent="0.3">
      <c r="A44" s="267"/>
      <c r="B44" s="375" t="s">
        <v>296</v>
      </c>
      <c r="C44" s="340"/>
      <c r="D44" s="87"/>
      <c r="E44" s="87"/>
      <c r="F44" s="279"/>
      <c r="G44" s="2"/>
      <c r="H44" s="2"/>
      <c r="I44" s="2"/>
      <c r="J44" s="2"/>
      <c r="K44" s="2"/>
      <c r="L44" s="2"/>
      <c r="M44" s="2"/>
      <c r="N44" s="2"/>
      <c r="O44" s="2"/>
      <c r="P44" s="2"/>
      <c r="Q44" s="2"/>
      <c r="R44" s="2"/>
      <c r="S44" s="2"/>
      <c r="T44" s="2"/>
      <c r="U44" s="2"/>
      <c r="V44" s="2"/>
      <c r="W44" s="2"/>
      <c r="X44" s="2"/>
      <c r="Y44" s="2"/>
      <c r="Z44" s="2"/>
    </row>
    <row r="45" spans="1:26" ht="26.25" customHeight="1" x14ac:dyDescent="0.3">
      <c r="A45" s="267"/>
      <c r="B45" s="375" t="s">
        <v>297</v>
      </c>
      <c r="C45" s="340"/>
      <c r="D45" s="87"/>
      <c r="E45" s="87"/>
      <c r="F45" s="279"/>
      <c r="G45" s="2"/>
      <c r="H45" s="2"/>
      <c r="I45" s="2"/>
      <c r="J45" s="2"/>
      <c r="K45" s="2"/>
      <c r="L45" s="2"/>
      <c r="M45" s="2"/>
      <c r="N45" s="2"/>
      <c r="O45" s="2"/>
      <c r="P45" s="2"/>
      <c r="Q45" s="2"/>
      <c r="R45" s="2"/>
      <c r="S45" s="2"/>
      <c r="T45" s="2"/>
      <c r="U45" s="2"/>
      <c r="V45" s="2"/>
      <c r="W45" s="2"/>
      <c r="X45" s="2"/>
      <c r="Y45" s="2"/>
      <c r="Z45" s="2"/>
    </row>
    <row r="46" spans="1:26" ht="26.25" customHeight="1" x14ac:dyDescent="0.3">
      <c r="A46" s="267"/>
      <c r="B46" s="375" t="s">
        <v>298</v>
      </c>
      <c r="C46" s="340"/>
      <c r="D46" s="87"/>
      <c r="E46" s="87"/>
      <c r="F46" s="279"/>
      <c r="G46" s="2"/>
      <c r="H46" s="2"/>
      <c r="I46" s="2"/>
      <c r="J46" s="2"/>
      <c r="K46" s="2"/>
      <c r="L46" s="2"/>
      <c r="M46" s="2"/>
      <c r="N46" s="2"/>
      <c r="O46" s="2"/>
      <c r="P46" s="2"/>
      <c r="Q46" s="2"/>
      <c r="R46" s="2"/>
      <c r="S46" s="2"/>
      <c r="T46" s="2"/>
      <c r="U46" s="2"/>
      <c r="V46" s="2"/>
      <c r="W46" s="2"/>
      <c r="X46" s="2"/>
      <c r="Y46" s="2"/>
      <c r="Z46" s="2"/>
    </row>
    <row r="47" spans="1:26" ht="26.25" customHeight="1" x14ac:dyDescent="0.3">
      <c r="A47" s="267"/>
      <c r="B47" s="375" t="s">
        <v>299</v>
      </c>
      <c r="C47" s="340"/>
      <c r="D47" s="134"/>
      <c r="E47" s="134"/>
      <c r="F47" s="279"/>
      <c r="G47" s="2"/>
      <c r="H47" s="2"/>
      <c r="I47" s="2"/>
      <c r="J47" s="2"/>
      <c r="K47" s="2"/>
      <c r="L47" s="2"/>
      <c r="M47" s="2"/>
      <c r="N47" s="2"/>
      <c r="O47" s="2"/>
      <c r="P47" s="2"/>
      <c r="Q47" s="2"/>
      <c r="R47" s="2"/>
      <c r="S47" s="2"/>
      <c r="T47" s="2"/>
      <c r="U47" s="2"/>
      <c r="V47" s="2"/>
      <c r="W47" s="2"/>
      <c r="X47" s="2"/>
      <c r="Y47" s="2"/>
      <c r="Z47" s="2"/>
    </row>
    <row r="48" spans="1:26" ht="26.25" customHeight="1" x14ac:dyDescent="0.3">
      <c r="A48" s="267"/>
      <c r="B48" s="375" t="s">
        <v>300</v>
      </c>
      <c r="C48" s="340"/>
      <c r="D48" s="134"/>
      <c r="E48" s="134"/>
      <c r="F48" s="279"/>
      <c r="G48" s="2"/>
      <c r="H48" s="2"/>
      <c r="I48" s="2"/>
      <c r="J48" s="2"/>
      <c r="K48" s="2"/>
      <c r="L48" s="2"/>
      <c r="M48" s="2"/>
      <c r="N48" s="2"/>
      <c r="O48" s="2"/>
      <c r="P48" s="2"/>
      <c r="Q48" s="2"/>
      <c r="R48" s="2"/>
      <c r="S48" s="2"/>
      <c r="T48" s="2"/>
      <c r="U48" s="2"/>
      <c r="V48" s="2"/>
      <c r="W48" s="2"/>
      <c r="X48" s="2"/>
      <c r="Y48" s="2"/>
      <c r="Z48" s="2"/>
    </row>
    <row r="49" spans="1:26" ht="26.25" customHeight="1" x14ac:dyDescent="0.3">
      <c r="A49" s="267"/>
      <c r="B49" s="375" t="s">
        <v>301</v>
      </c>
      <c r="C49" s="340"/>
      <c r="D49" s="134"/>
      <c r="E49" s="134"/>
      <c r="F49" s="279"/>
      <c r="G49" s="2"/>
      <c r="H49" s="2"/>
      <c r="I49" s="2"/>
      <c r="J49" s="2"/>
      <c r="K49" s="2"/>
      <c r="L49" s="2"/>
      <c r="M49" s="2"/>
      <c r="N49" s="2"/>
      <c r="O49" s="2"/>
      <c r="P49" s="2"/>
      <c r="Q49" s="2"/>
      <c r="R49" s="2"/>
      <c r="S49" s="2"/>
      <c r="T49" s="2"/>
      <c r="U49" s="2"/>
      <c r="V49" s="2"/>
      <c r="W49" s="2"/>
      <c r="X49" s="2"/>
      <c r="Y49" s="2"/>
      <c r="Z49" s="2"/>
    </row>
    <row r="50" spans="1:26" ht="26.25" customHeight="1" x14ac:dyDescent="0.3">
      <c r="A50" s="267"/>
      <c r="B50" s="375" t="s">
        <v>302</v>
      </c>
      <c r="C50" s="340"/>
      <c r="D50" s="134"/>
      <c r="E50" s="134"/>
      <c r="F50" s="279"/>
      <c r="G50" s="2"/>
      <c r="H50" s="2"/>
      <c r="I50" s="2"/>
      <c r="J50" s="2"/>
      <c r="K50" s="2"/>
      <c r="L50" s="2"/>
      <c r="M50" s="2"/>
      <c r="N50" s="2"/>
      <c r="O50" s="2"/>
      <c r="P50" s="2"/>
      <c r="Q50" s="2"/>
      <c r="R50" s="2"/>
      <c r="S50" s="2"/>
      <c r="T50" s="2"/>
      <c r="U50" s="2"/>
      <c r="V50" s="2"/>
      <c r="W50" s="2"/>
      <c r="X50" s="2"/>
      <c r="Y50" s="2"/>
      <c r="Z50" s="2"/>
    </row>
    <row r="51" spans="1:26" ht="26.25" customHeight="1" x14ac:dyDescent="0.3">
      <c r="A51" s="267"/>
      <c r="B51" s="375" t="s">
        <v>303</v>
      </c>
      <c r="C51" s="340"/>
      <c r="D51" s="134"/>
      <c r="E51" s="134"/>
      <c r="F51" s="279"/>
      <c r="G51" s="2"/>
      <c r="H51" s="2"/>
      <c r="I51" s="2"/>
      <c r="J51" s="2"/>
      <c r="K51" s="2"/>
      <c r="L51" s="2"/>
      <c r="M51" s="2"/>
      <c r="N51" s="2"/>
      <c r="O51" s="2"/>
      <c r="P51" s="2"/>
      <c r="Q51" s="2"/>
      <c r="R51" s="2"/>
      <c r="S51" s="2"/>
      <c r="T51" s="2"/>
      <c r="U51" s="2"/>
      <c r="V51" s="2"/>
      <c r="W51" s="2"/>
      <c r="X51" s="2"/>
      <c r="Y51" s="2"/>
      <c r="Z51" s="2"/>
    </row>
    <row r="52" spans="1:26" ht="26.25" customHeight="1" x14ac:dyDescent="0.3">
      <c r="A52" s="267"/>
      <c r="B52" s="375" t="s">
        <v>304</v>
      </c>
      <c r="C52" s="340"/>
      <c r="D52" s="134"/>
      <c r="E52" s="134"/>
      <c r="F52" s="279"/>
      <c r="G52" s="2"/>
      <c r="H52" s="2"/>
      <c r="I52" s="2"/>
      <c r="J52" s="2"/>
      <c r="K52" s="2"/>
      <c r="L52" s="2"/>
      <c r="M52" s="2"/>
      <c r="N52" s="2"/>
      <c r="O52" s="2"/>
      <c r="P52" s="2"/>
      <c r="Q52" s="2"/>
      <c r="R52" s="2"/>
      <c r="S52" s="2"/>
      <c r="T52" s="2"/>
      <c r="U52" s="2"/>
      <c r="V52" s="2"/>
      <c r="W52" s="2"/>
      <c r="X52" s="2"/>
      <c r="Y52" s="2"/>
      <c r="Z52" s="2"/>
    </row>
    <row r="53" spans="1:26" ht="26.25" customHeight="1" x14ac:dyDescent="0.3">
      <c r="A53" s="267"/>
      <c r="B53" s="375" t="s">
        <v>305</v>
      </c>
      <c r="C53" s="340"/>
      <c r="D53" s="134"/>
      <c r="E53" s="134"/>
      <c r="F53" s="279"/>
      <c r="G53" s="2"/>
      <c r="H53" s="2"/>
      <c r="I53" s="2"/>
      <c r="J53" s="2"/>
      <c r="K53" s="2"/>
      <c r="L53" s="2"/>
      <c r="M53" s="2"/>
      <c r="N53" s="2"/>
      <c r="O53" s="2"/>
      <c r="P53" s="2"/>
      <c r="Q53" s="2"/>
      <c r="R53" s="2"/>
      <c r="S53" s="2"/>
      <c r="T53" s="2"/>
      <c r="U53" s="2"/>
      <c r="V53" s="2"/>
      <c r="W53" s="2"/>
      <c r="X53" s="2"/>
      <c r="Y53" s="2"/>
      <c r="Z53" s="2"/>
    </row>
    <row r="54" spans="1:26" ht="26.25" customHeight="1" x14ac:dyDescent="0.3">
      <c r="A54" s="267"/>
      <c r="B54" s="375" t="s">
        <v>306</v>
      </c>
      <c r="C54" s="340"/>
      <c r="D54" s="134"/>
      <c r="E54" s="134"/>
      <c r="F54" s="279"/>
      <c r="G54" s="2"/>
      <c r="H54" s="2"/>
      <c r="I54" s="2"/>
      <c r="J54" s="2"/>
      <c r="K54" s="2"/>
      <c r="L54" s="2"/>
      <c r="M54" s="2"/>
      <c r="N54" s="2"/>
      <c r="O54" s="2"/>
      <c r="P54" s="2"/>
      <c r="Q54" s="2"/>
      <c r="R54" s="2"/>
      <c r="S54" s="2"/>
      <c r="T54" s="2"/>
      <c r="U54" s="2"/>
      <c r="V54" s="2"/>
      <c r="W54" s="2"/>
      <c r="X54" s="2"/>
      <c r="Y54" s="2"/>
      <c r="Z54" s="2"/>
    </row>
    <row r="55" spans="1:26" ht="13.5" customHeight="1" x14ac:dyDescent="0.3">
      <c r="A55" s="268"/>
      <c r="B55" s="428" t="s">
        <v>119</v>
      </c>
      <c r="C55" s="342"/>
      <c r="D55" s="131">
        <f>+NOOO!B77</f>
        <v>0</v>
      </c>
      <c r="E55" s="132"/>
      <c r="F55" s="280"/>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32" t="s">
        <v>284</v>
      </c>
      <c r="B57" s="373" t="s">
        <v>285</v>
      </c>
      <c r="C57" s="271"/>
      <c r="D57" s="429" t="s">
        <v>286</v>
      </c>
      <c r="E57" s="355"/>
      <c r="F57" s="430" t="s">
        <v>287</v>
      </c>
      <c r="G57" s="2"/>
      <c r="H57" s="2"/>
      <c r="I57" s="2"/>
      <c r="J57" s="2"/>
      <c r="K57" s="2"/>
      <c r="L57" s="2"/>
      <c r="M57" s="2"/>
      <c r="N57" s="2"/>
      <c r="O57" s="2"/>
      <c r="P57" s="2"/>
      <c r="Q57" s="2"/>
      <c r="R57" s="2"/>
      <c r="S57" s="2"/>
      <c r="T57" s="2"/>
      <c r="U57" s="2"/>
      <c r="V57" s="2"/>
      <c r="W57" s="2"/>
      <c r="X57" s="2"/>
      <c r="Y57" s="2"/>
      <c r="Z57" s="2"/>
    </row>
    <row r="58" spans="1:26" ht="21" customHeight="1" x14ac:dyDescent="0.3">
      <c r="A58" s="326"/>
      <c r="B58" s="327"/>
      <c r="C58" s="329"/>
      <c r="D58" s="133" t="s">
        <v>162</v>
      </c>
      <c r="E58" s="133" t="s">
        <v>163</v>
      </c>
      <c r="F58" s="330"/>
      <c r="G58" s="2"/>
      <c r="H58" s="2"/>
      <c r="I58" s="2"/>
      <c r="J58" s="2"/>
      <c r="K58" s="2"/>
      <c r="L58" s="2"/>
      <c r="M58" s="2"/>
      <c r="N58" s="2"/>
      <c r="O58" s="2"/>
      <c r="P58" s="2"/>
      <c r="Q58" s="2"/>
      <c r="R58" s="2"/>
      <c r="S58" s="2"/>
      <c r="T58" s="2"/>
      <c r="U58" s="2"/>
      <c r="V58" s="2"/>
      <c r="W58" s="2"/>
      <c r="X58" s="2"/>
      <c r="Y58" s="2"/>
      <c r="Z58" s="2"/>
    </row>
    <row r="59" spans="1:26" ht="26.25" customHeight="1" x14ac:dyDescent="0.3">
      <c r="A59" s="431"/>
      <c r="B59" s="375" t="s">
        <v>288</v>
      </c>
      <c r="C59" s="340"/>
      <c r="D59" s="135"/>
      <c r="E59" s="135"/>
      <c r="F59" s="433"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67"/>
      <c r="B60" s="375" t="s">
        <v>289</v>
      </c>
      <c r="C60" s="340"/>
      <c r="D60" s="135"/>
      <c r="E60" s="135"/>
      <c r="F60" s="279"/>
      <c r="G60" s="2"/>
      <c r="H60" s="2"/>
      <c r="I60" s="2"/>
      <c r="J60" s="2"/>
      <c r="K60" s="2"/>
      <c r="L60" s="2"/>
      <c r="M60" s="2"/>
      <c r="N60" s="2"/>
      <c r="O60" s="2"/>
      <c r="P60" s="2"/>
      <c r="Q60" s="2"/>
      <c r="R60" s="2"/>
      <c r="S60" s="2"/>
      <c r="T60" s="2"/>
      <c r="U60" s="2"/>
      <c r="V60" s="2"/>
      <c r="W60" s="2"/>
      <c r="X60" s="2"/>
      <c r="Y60" s="2"/>
      <c r="Z60" s="2"/>
    </row>
    <row r="61" spans="1:26" ht="26.25" customHeight="1" x14ac:dyDescent="0.3">
      <c r="A61" s="267"/>
      <c r="B61" s="375" t="s">
        <v>290</v>
      </c>
      <c r="C61" s="340"/>
      <c r="D61" s="135"/>
      <c r="E61" s="135"/>
      <c r="F61" s="279"/>
      <c r="G61" s="2"/>
      <c r="H61" s="2"/>
      <c r="I61" s="2"/>
      <c r="J61" s="2"/>
      <c r="K61" s="2"/>
      <c r="L61" s="2"/>
      <c r="M61" s="2"/>
      <c r="N61" s="2"/>
      <c r="O61" s="2"/>
      <c r="P61" s="2"/>
      <c r="Q61" s="2"/>
      <c r="R61" s="2"/>
      <c r="S61" s="2"/>
      <c r="T61" s="2"/>
      <c r="U61" s="2"/>
      <c r="V61" s="2"/>
      <c r="W61" s="2"/>
      <c r="X61" s="2"/>
      <c r="Y61" s="2"/>
      <c r="Z61" s="2"/>
    </row>
    <row r="62" spans="1:26" ht="26.25" customHeight="1" x14ac:dyDescent="0.3">
      <c r="A62" s="267"/>
      <c r="B62" s="375" t="s">
        <v>291</v>
      </c>
      <c r="C62" s="340"/>
      <c r="D62" s="135"/>
      <c r="E62" s="135"/>
      <c r="F62" s="279"/>
      <c r="G62" s="2"/>
      <c r="H62" s="2"/>
      <c r="I62" s="2"/>
      <c r="J62" s="2"/>
      <c r="K62" s="2"/>
      <c r="L62" s="2"/>
      <c r="M62" s="2"/>
      <c r="N62" s="2"/>
      <c r="O62" s="2"/>
      <c r="P62" s="2"/>
      <c r="Q62" s="2"/>
      <c r="R62" s="2"/>
      <c r="S62" s="2"/>
      <c r="T62" s="2"/>
      <c r="U62" s="2"/>
      <c r="V62" s="2"/>
      <c r="W62" s="2"/>
      <c r="X62" s="2"/>
      <c r="Y62" s="2"/>
      <c r="Z62" s="2"/>
    </row>
    <row r="63" spans="1:26" ht="26.25" customHeight="1" x14ac:dyDescent="0.3">
      <c r="A63" s="267"/>
      <c r="B63" s="375" t="s">
        <v>292</v>
      </c>
      <c r="C63" s="340"/>
      <c r="D63" s="135"/>
      <c r="E63" s="135"/>
      <c r="F63" s="279"/>
      <c r="G63" s="2"/>
      <c r="H63" s="2"/>
      <c r="I63" s="2"/>
      <c r="J63" s="2"/>
      <c r="K63" s="2"/>
      <c r="L63" s="2"/>
      <c r="M63" s="2"/>
      <c r="N63" s="2"/>
      <c r="O63" s="2"/>
      <c r="P63" s="2"/>
      <c r="Q63" s="2"/>
      <c r="R63" s="2"/>
      <c r="S63" s="2"/>
      <c r="T63" s="2"/>
      <c r="U63" s="2"/>
      <c r="V63" s="2"/>
      <c r="W63" s="2"/>
      <c r="X63" s="2"/>
      <c r="Y63" s="2"/>
      <c r="Z63" s="2"/>
    </row>
    <row r="64" spans="1:26" ht="26.25" customHeight="1" x14ac:dyDescent="0.3">
      <c r="A64" s="267"/>
      <c r="B64" s="375" t="s">
        <v>293</v>
      </c>
      <c r="C64" s="340"/>
      <c r="D64" s="135"/>
      <c r="E64" s="135"/>
      <c r="F64" s="279"/>
      <c r="G64" s="2"/>
      <c r="H64" s="2"/>
      <c r="I64" s="2"/>
      <c r="J64" s="2"/>
      <c r="K64" s="2"/>
      <c r="L64" s="2"/>
      <c r="M64" s="2"/>
      <c r="N64" s="2"/>
      <c r="O64" s="2"/>
      <c r="P64" s="2"/>
      <c r="Q64" s="2"/>
      <c r="R64" s="2"/>
      <c r="S64" s="2"/>
      <c r="T64" s="2"/>
      <c r="U64" s="2"/>
      <c r="V64" s="2"/>
      <c r="W64" s="2"/>
      <c r="X64" s="2"/>
      <c r="Y64" s="2"/>
      <c r="Z64" s="2"/>
    </row>
    <row r="65" spans="1:26" ht="26.25" customHeight="1" x14ac:dyDescent="0.3">
      <c r="A65" s="267"/>
      <c r="B65" s="375" t="s">
        <v>294</v>
      </c>
      <c r="C65" s="340"/>
      <c r="D65" s="135"/>
      <c r="E65" s="135"/>
      <c r="F65" s="279"/>
      <c r="G65" s="2"/>
      <c r="H65" s="2"/>
      <c r="I65" s="2"/>
      <c r="J65" s="2"/>
      <c r="K65" s="2"/>
      <c r="L65" s="2"/>
      <c r="M65" s="2"/>
      <c r="N65" s="2"/>
      <c r="O65" s="2"/>
      <c r="P65" s="2"/>
      <c r="Q65" s="2"/>
      <c r="R65" s="2"/>
      <c r="S65" s="2"/>
      <c r="T65" s="2"/>
      <c r="U65" s="2"/>
      <c r="V65" s="2"/>
      <c r="W65" s="2"/>
      <c r="X65" s="2"/>
      <c r="Y65" s="2"/>
      <c r="Z65" s="2"/>
    </row>
    <row r="66" spans="1:26" ht="32.25" customHeight="1" x14ac:dyDescent="0.3">
      <c r="A66" s="267"/>
      <c r="B66" s="375" t="s">
        <v>295</v>
      </c>
      <c r="C66" s="340"/>
      <c r="D66" s="135"/>
      <c r="E66" s="135"/>
      <c r="F66" s="279"/>
      <c r="G66" s="2"/>
      <c r="H66" s="2"/>
      <c r="I66" s="2"/>
      <c r="J66" s="2"/>
      <c r="K66" s="2"/>
      <c r="L66" s="2"/>
      <c r="M66" s="2"/>
      <c r="N66" s="2"/>
      <c r="O66" s="2"/>
      <c r="P66" s="2"/>
      <c r="Q66" s="2"/>
      <c r="R66" s="2"/>
      <c r="S66" s="2"/>
      <c r="T66" s="2"/>
      <c r="U66" s="2"/>
      <c r="V66" s="2"/>
      <c r="W66" s="2"/>
      <c r="X66" s="2"/>
      <c r="Y66" s="2"/>
      <c r="Z66" s="2"/>
    </row>
    <row r="67" spans="1:26" ht="26.25" customHeight="1" x14ac:dyDescent="0.3">
      <c r="A67" s="267"/>
      <c r="B67" s="375" t="s">
        <v>296</v>
      </c>
      <c r="C67" s="340"/>
      <c r="D67" s="135"/>
      <c r="E67" s="135"/>
      <c r="F67" s="279"/>
      <c r="G67" s="2"/>
      <c r="H67" s="2"/>
      <c r="I67" s="2"/>
      <c r="J67" s="2"/>
      <c r="K67" s="2"/>
      <c r="L67" s="2"/>
      <c r="M67" s="2"/>
      <c r="N67" s="2"/>
      <c r="O67" s="2"/>
      <c r="P67" s="2"/>
      <c r="Q67" s="2"/>
      <c r="R67" s="2"/>
      <c r="S67" s="2"/>
      <c r="T67" s="2"/>
      <c r="U67" s="2"/>
      <c r="V67" s="2"/>
      <c r="W67" s="2"/>
      <c r="X67" s="2"/>
      <c r="Y67" s="2"/>
      <c r="Z67" s="2"/>
    </row>
    <row r="68" spans="1:26" ht="26.25" customHeight="1" x14ac:dyDescent="0.3">
      <c r="A68" s="267"/>
      <c r="B68" s="375" t="s">
        <v>297</v>
      </c>
      <c r="C68" s="340"/>
      <c r="D68" s="135"/>
      <c r="E68" s="135"/>
      <c r="F68" s="279"/>
      <c r="G68" s="2"/>
      <c r="H68" s="2"/>
      <c r="I68" s="2"/>
      <c r="J68" s="2"/>
      <c r="K68" s="2"/>
      <c r="L68" s="2"/>
      <c r="M68" s="2"/>
      <c r="N68" s="2"/>
      <c r="O68" s="2"/>
      <c r="P68" s="2"/>
      <c r="Q68" s="2"/>
      <c r="R68" s="2"/>
      <c r="S68" s="2"/>
      <c r="T68" s="2"/>
      <c r="U68" s="2"/>
      <c r="V68" s="2"/>
      <c r="W68" s="2"/>
      <c r="X68" s="2"/>
      <c r="Y68" s="2"/>
      <c r="Z68" s="2"/>
    </row>
    <row r="69" spans="1:26" ht="26.25" customHeight="1" x14ac:dyDescent="0.3">
      <c r="A69" s="267"/>
      <c r="B69" s="375" t="s">
        <v>298</v>
      </c>
      <c r="C69" s="340"/>
      <c r="D69" s="135"/>
      <c r="E69" s="135"/>
      <c r="F69" s="279"/>
      <c r="G69" s="2"/>
      <c r="H69" s="2"/>
      <c r="I69" s="2"/>
      <c r="J69" s="2"/>
      <c r="K69" s="2"/>
      <c r="L69" s="2"/>
      <c r="M69" s="2"/>
      <c r="N69" s="2"/>
      <c r="O69" s="2"/>
      <c r="P69" s="2"/>
      <c r="Q69" s="2"/>
      <c r="R69" s="2"/>
      <c r="S69" s="2"/>
      <c r="T69" s="2"/>
      <c r="U69" s="2"/>
      <c r="V69" s="2"/>
      <c r="W69" s="2"/>
      <c r="X69" s="2"/>
      <c r="Y69" s="2"/>
      <c r="Z69" s="2"/>
    </row>
    <row r="70" spans="1:26" ht="26.25" customHeight="1" x14ac:dyDescent="0.3">
      <c r="A70" s="267"/>
      <c r="B70" s="375" t="s">
        <v>299</v>
      </c>
      <c r="C70" s="340"/>
      <c r="D70" s="135"/>
      <c r="E70" s="135"/>
      <c r="F70" s="279"/>
      <c r="G70" s="2"/>
      <c r="H70" s="2"/>
      <c r="I70" s="2"/>
      <c r="J70" s="2"/>
      <c r="K70" s="2"/>
      <c r="L70" s="2"/>
      <c r="M70" s="2"/>
      <c r="N70" s="2"/>
      <c r="O70" s="2"/>
      <c r="P70" s="2"/>
      <c r="Q70" s="2"/>
      <c r="R70" s="2"/>
      <c r="S70" s="2"/>
      <c r="T70" s="2"/>
      <c r="U70" s="2"/>
      <c r="V70" s="2"/>
      <c r="W70" s="2"/>
      <c r="X70" s="2"/>
      <c r="Y70" s="2"/>
      <c r="Z70" s="2"/>
    </row>
    <row r="71" spans="1:26" ht="26.25" customHeight="1" x14ac:dyDescent="0.3">
      <c r="A71" s="267"/>
      <c r="B71" s="375" t="s">
        <v>300</v>
      </c>
      <c r="C71" s="340"/>
      <c r="D71" s="135"/>
      <c r="E71" s="135"/>
      <c r="F71" s="279"/>
      <c r="G71" s="2"/>
      <c r="H71" s="2"/>
      <c r="I71" s="2"/>
      <c r="J71" s="2"/>
      <c r="K71" s="2"/>
      <c r="L71" s="2"/>
      <c r="M71" s="2"/>
      <c r="N71" s="2"/>
      <c r="O71" s="2"/>
      <c r="P71" s="2"/>
      <c r="Q71" s="2"/>
      <c r="R71" s="2"/>
      <c r="S71" s="2"/>
      <c r="T71" s="2"/>
      <c r="U71" s="2"/>
      <c r="V71" s="2"/>
      <c r="W71" s="2"/>
      <c r="X71" s="2"/>
      <c r="Y71" s="2"/>
      <c r="Z71" s="2"/>
    </row>
    <row r="72" spans="1:26" ht="26.25" customHeight="1" x14ac:dyDescent="0.3">
      <c r="A72" s="267"/>
      <c r="B72" s="375" t="s">
        <v>301</v>
      </c>
      <c r="C72" s="340"/>
      <c r="D72" s="135"/>
      <c r="E72" s="135"/>
      <c r="F72" s="279"/>
      <c r="G72" s="2"/>
      <c r="H72" s="2"/>
      <c r="I72" s="2"/>
      <c r="J72" s="2"/>
      <c r="K72" s="2"/>
      <c r="L72" s="2"/>
      <c r="M72" s="2"/>
      <c r="N72" s="2"/>
      <c r="O72" s="2"/>
      <c r="P72" s="2"/>
      <c r="Q72" s="2"/>
      <c r="R72" s="2"/>
      <c r="S72" s="2"/>
      <c r="T72" s="2"/>
      <c r="U72" s="2"/>
      <c r="V72" s="2"/>
      <c r="W72" s="2"/>
      <c r="X72" s="2"/>
      <c r="Y72" s="2"/>
      <c r="Z72" s="2"/>
    </row>
    <row r="73" spans="1:26" ht="26.25" customHeight="1" x14ac:dyDescent="0.3">
      <c r="A73" s="267"/>
      <c r="B73" s="375" t="s">
        <v>302</v>
      </c>
      <c r="C73" s="340"/>
      <c r="D73" s="135"/>
      <c r="E73" s="135"/>
      <c r="F73" s="279"/>
      <c r="G73" s="2"/>
      <c r="H73" s="2"/>
      <c r="I73" s="2"/>
      <c r="J73" s="2"/>
      <c r="K73" s="2"/>
      <c r="L73" s="2"/>
      <c r="M73" s="2"/>
      <c r="N73" s="2"/>
      <c r="O73" s="2"/>
      <c r="P73" s="2"/>
      <c r="Q73" s="2"/>
      <c r="R73" s="2"/>
      <c r="S73" s="2"/>
      <c r="T73" s="2"/>
      <c r="U73" s="2"/>
      <c r="V73" s="2"/>
      <c r="W73" s="2"/>
      <c r="X73" s="2"/>
      <c r="Y73" s="2"/>
      <c r="Z73" s="2"/>
    </row>
    <row r="74" spans="1:26" ht="26.25" customHeight="1" x14ac:dyDescent="0.3">
      <c r="A74" s="267"/>
      <c r="B74" s="375" t="s">
        <v>303</v>
      </c>
      <c r="C74" s="340"/>
      <c r="D74" s="135"/>
      <c r="E74" s="135"/>
      <c r="F74" s="279"/>
      <c r="G74" s="2"/>
      <c r="H74" s="2"/>
      <c r="I74" s="2"/>
      <c r="J74" s="2"/>
      <c r="K74" s="2"/>
      <c r="L74" s="2"/>
      <c r="M74" s="2"/>
      <c r="N74" s="2"/>
      <c r="O74" s="2"/>
      <c r="P74" s="2"/>
      <c r="Q74" s="2"/>
      <c r="R74" s="2"/>
      <c r="S74" s="2"/>
      <c r="T74" s="2"/>
      <c r="U74" s="2"/>
      <c r="V74" s="2"/>
      <c r="W74" s="2"/>
      <c r="X74" s="2"/>
      <c r="Y74" s="2"/>
      <c r="Z74" s="2"/>
    </row>
    <row r="75" spans="1:26" ht="26.25" customHeight="1" x14ac:dyDescent="0.3">
      <c r="A75" s="267"/>
      <c r="B75" s="375" t="s">
        <v>304</v>
      </c>
      <c r="C75" s="340"/>
      <c r="D75" s="135"/>
      <c r="E75" s="135"/>
      <c r="F75" s="279"/>
      <c r="G75" s="2"/>
      <c r="H75" s="2"/>
      <c r="I75" s="2"/>
      <c r="J75" s="2"/>
      <c r="K75" s="2"/>
      <c r="L75" s="2"/>
      <c r="M75" s="2"/>
      <c r="N75" s="2"/>
      <c r="O75" s="2"/>
      <c r="P75" s="2"/>
      <c r="Q75" s="2"/>
      <c r="R75" s="2"/>
      <c r="S75" s="2"/>
      <c r="T75" s="2"/>
      <c r="U75" s="2"/>
      <c r="V75" s="2"/>
      <c r="W75" s="2"/>
      <c r="X75" s="2"/>
      <c r="Y75" s="2"/>
      <c r="Z75" s="2"/>
    </row>
    <row r="76" spans="1:26" ht="26.25" customHeight="1" x14ac:dyDescent="0.3">
      <c r="A76" s="267"/>
      <c r="B76" s="375" t="s">
        <v>305</v>
      </c>
      <c r="C76" s="340"/>
      <c r="D76" s="135"/>
      <c r="E76" s="135"/>
      <c r="F76" s="279"/>
      <c r="G76" s="2"/>
      <c r="H76" s="2"/>
      <c r="I76" s="2"/>
      <c r="J76" s="2"/>
      <c r="K76" s="2"/>
      <c r="L76" s="2"/>
      <c r="M76" s="2"/>
      <c r="N76" s="2"/>
      <c r="O76" s="2"/>
      <c r="P76" s="2"/>
      <c r="Q76" s="2"/>
      <c r="R76" s="2"/>
      <c r="S76" s="2"/>
      <c r="T76" s="2"/>
      <c r="U76" s="2"/>
      <c r="V76" s="2"/>
      <c r="W76" s="2"/>
      <c r="X76" s="2"/>
      <c r="Y76" s="2"/>
      <c r="Z76" s="2"/>
    </row>
    <row r="77" spans="1:26" ht="26.25" customHeight="1" x14ac:dyDescent="0.3">
      <c r="A77" s="267"/>
      <c r="B77" s="375" t="s">
        <v>306</v>
      </c>
      <c r="C77" s="340"/>
      <c r="D77" s="135"/>
      <c r="E77" s="135"/>
      <c r="F77" s="279"/>
      <c r="G77" s="2"/>
      <c r="H77" s="2"/>
      <c r="I77" s="2"/>
      <c r="J77" s="2"/>
      <c r="K77" s="2"/>
      <c r="L77" s="2"/>
      <c r="M77" s="2"/>
      <c r="N77" s="2"/>
      <c r="O77" s="2"/>
      <c r="P77" s="2"/>
      <c r="Q77" s="2"/>
      <c r="R77" s="2"/>
      <c r="S77" s="2"/>
      <c r="T77" s="2"/>
      <c r="U77" s="2"/>
      <c r="V77" s="2"/>
      <c r="W77" s="2"/>
      <c r="X77" s="2"/>
      <c r="Y77" s="2"/>
      <c r="Z77" s="2"/>
    </row>
    <row r="78" spans="1:26" ht="13.5" customHeight="1" x14ac:dyDescent="0.3">
      <c r="A78" s="268"/>
      <c r="B78" s="428" t="s">
        <v>119</v>
      </c>
      <c r="C78" s="342"/>
      <c r="D78" s="131">
        <f>+NOOO!B100</f>
        <v>0</v>
      </c>
      <c r="E78" s="132"/>
      <c r="F78" s="280"/>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32" t="s">
        <v>284</v>
      </c>
      <c r="B80" s="373" t="s">
        <v>285</v>
      </c>
      <c r="C80" s="271"/>
      <c r="D80" s="429" t="s">
        <v>286</v>
      </c>
      <c r="E80" s="355"/>
      <c r="F80" s="430" t="s">
        <v>287</v>
      </c>
      <c r="G80" s="2"/>
      <c r="H80" s="2"/>
      <c r="I80" s="2"/>
      <c r="J80" s="2"/>
      <c r="K80" s="2"/>
      <c r="L80" s="2"/>
      <c r="M80" s="2"/>
      <c r="N80" s="2"/>
      <c r="O80" s="2"/>
      <c r="P80" s="2"/>
      <c r="Q80" s="2"/>
      <c r="R80" s="2"/>
      <c r="S80" s="2"/>
      <c r="T80" s="2"/>
      <c r="U80" s="2"/>
      <c r="V80" s="2"/>
      <c r="W80" s="2"/>
      <c r="X80" s="2"/>
      <c r="Y80" s="2"/>
      <c r="Z80" s="2"/>
    </row>
    <row r="81" spans="1:26" ht="21" customHeight="1" x14ac:dyDescent="0.3">
      <c r="A81" s="326"/>
      <c r="B81" s="327"/>
      <c r="C81" s="329"/>
      <c r="D81" s="133" t="s">
        <v>162</v>
      </c>
      <c r="E81" s="133" t="s">
        <v>163</v>
      </c>
      <c r="F81" s="330"/>
      <c r="G81" s="2"/>
      <c r="H81" s="2"/>
      <c r="I81" s="2"/>
      <c r="J81" s="2"/>
      <c r="K81" s="2"/>
      <c r="L81" s="2"/>
      <c r="M81" s="2"/>
      <c r="N81" s="2"/>
      <c r="O81" s="2"/>
      <c r="P81" s="2"/>
      <c r="Q81" s="2"/>
      <c r="R81" s="2"/>
      <c r="S81" s="2"/>
      <c r="T81" s="2"/>
      <c r="U81" s="2"/>
      <c r="V81" s="2"/>
      <c r="W81" s="2"/>
      <c r="X81" s="2"/>
      <c r="Y81" s="2"/>
      <c r="Z81" s="2"/>
    </row>
    <row r="82" spans="1:26" ht="26.25" customHeight="1" x14ac:dyDescent="0.3">
      <c r="A82" s="431"/>
      <c r="B82" s="375" t="s">
        <v>288</v>
      </c>
      <c r="C82" s="340"/>
      <c r="D82" s="135"/>
      <c r="E82" s="135"/>
      <c r="F82" s="433"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67"/>
      <c r="B83" s="375" t="s">
        <v>289</v>
      </c>
      <c r="C83" s="340"/>
      <c r="D83" s="135"/>
      <c r="E83" s="135"/>
      <c r="F83" s="279"/>
      <c r="G83" s="2"/>
      <c r="H83" s="2"/>
      <c r="I83" s="2"/>
      <c r="J83" s="2"/>
      <c r="K83" s="2"/>
      <c r="L83" s="2"/>
      <c r="M83" s="2"/>
      <c r="N83" s="2"/>
      <c r="O83" s="2"/>
      <c r="P83" s="2"/>
      <c r="Q83" s="2"/>
      <c r="R83" s="2"/>
      <c r="S83" s="2"/>
      <c r="T83" s="2"/>
      <c r="U83" s="2"/>
      <c r="V83" s="2"/>
      <c r="W83" s="2"/>
      <c r="X83" s="2"/>
      <c r="Y83" s="2"/>
      <c r="Z83" s="2"/>
    </row>
    <row r="84" spans="1:26" ht="26.25" customHeight="1" x14ac:dyDescent="0.3">
      <c r="A84" s="267"/>
      <c r="B84" s="375" t="s">
        <v>290</v>
      </c>
      <c r="C84" s="340"/>
      <c r="D84" s="135"/>
      <c r="E84" s="135"/>
      <c r="F84" s="279"/>
      <c r="G84" s="2"/>
      <c r="H84" s="2"/>
      <c r="I84" s="2"/>
      <c r="J84" s="2"/>
      <c r="K84" s="2"/>
      <c r="L84" s="2"/>
      <c r="M84" s="2"/>
      <c r="N84" s="2"/>
      <c r="O84" s="2"/>
      <c r="P84" s="2"/>
      <c r="Q84" s="2"/>
      <c r="R84" s="2"/>
      <c r="S84" s="2"/>
      <c r="T84" s="2"/>
      <c r="U84" s="2"/>
      <c r="V84" s="2"/>
      <c r="W84" s="2"/>
      <c r="X84" s="2"/>
      <c r="Y84" s="2"/>
      <c r="Z84" s="2"/>
    </row>
    <row r="85" spans="1:26" ht="26.25" customHeight="1" x14ac:dyDescent="0.3">
      <c r="A85" s="267"/>
      <c r="B85" s="375" t="s">
        <v>291</v>
      </c>
      <c r="C85" s="340"/>
      <c r="D85" s="135"/>
      <c r="E85" s="135"/>
      <c r="F85" s="279"/>
      <c r="G85" s="2"/>
      <c r="H85" s="2"/>
      <c r="I85" s="2"/>
      <c r="J85" s="2"/>
      <c r="K85" s="2"/>
      <c r="L85" s="2"/>
      <c r="M85" s="2"/>
      <c r="N85" s="2"/>
      <c r="O85" s="2"/>
      <c r="P85" s="2"/>
      <c r="Q85" s="2"/>
      <c r="R85" s="2"/>
      <c r="S85" s="2"/>
      <c r="T85" s="2"/>
      <c r="U85" s="2"/>
      <c r="V85" s="2"/>
      <c r="W85" s="2"/>
      <c r="X85" s="2"/>
      <c r="Y85" s="2"/>
      <c r="Z85" s="2"/>
    </row>
    <row r="86" spans="1:26" ht="26.25" customHeight="1" x14ac:dyDescent="0.3">
      <c r="A86" s="267"/>
      <c r="B86" s="375" t="s">
        <v>292</v>
      </c>
      <c r="C86" s="340"/>
      <c r="D86" s="135"/>
      <c r="E86" s="135"/>
      <c r="F86" s="279"/>
      <c r="G86" s="2"/>
      <c r="H86" s="2"/>
      <c r="I86" s="2"/>
      <c r="J86" s="2"/>
      <c r="K86" s="2"/>
      <c r="L86" s="2"/>
      <c r="M86" s="2"/>
      <c r="N86" s="2"/>
      <c r="O86" s="2"/>
      <c r="P86" s="2"/>
      <c r="Q86" s="2"/>
      <c r="R86" s="2"/>
      <c r="S86" s="2"/>
      <c r="T86" s="2"/>
      <c r="U86" s="2"/>
      <c r="V86" s="2"/>
      <c r="W86" s="2"/>
      <c r="X86" s="2"/>
      <c r="Y86" s="2"/>
      <c r="Z86" s="2"/>
    </row>
    <row r="87" spans="1:26" ht="26.25" customHeight="1" x14ac:dyDescent="0.3">
      <c r="A87" s="267"/>
      <c r="B87" s="375" t="s">
        <v>293</v>
      </c>
      <c r="C87" s="340"/>
      <c r="D87" s="135"/>
      <c r="E87" s="135"/>
      <c r="F87" s="279"/>
      <c r="G87" s="2"/>
      <c r="H87" s="2"/>
      <c r="I87" s="2"/>
      <c r="J87" s="2"/>
      <c r="K87" s="2"/>
      <c r="L87" s="2"/>
      <c r="M87" s="2"/>
      <c r="N87" s="2"/>
      <c r="O87" s="2"/>
      <c r="P87" s="2"/>
      <c r="Q87" s="2"/>
      <c r="R87" s="2"/>
      <c r="S87" s="2"/>
      <c r="T87" s="2"/>
      <c r="U87" s="2"/>
      <c r="V87" s="2"/>
      <c r="W87" s="2"/>
      <c r="X87" s="2"/>
      <c r="Y87" s="2"/>
      <c r="Z87" s="2"/>
    </row>
    <row r="88" spans="1:26" ht="26.25" customHeight="1" x14ac:dyDescent="0.3">
      <c r="A88" s="267"/>
      <c r="B88" s="375" t="s">
        <v>294</v>
      </c>
      <c r="C88" s="340"/>
      <c r="D88" s="135"/>
      <c r="E88" s="135"/>
      <c r="F88" s="279"/>
      <c r="G88" s="2"/>
      <c r="H88" s="2"/>
      <c r="I88" s="2"/>
      <c r="J88" s="2"/>
      <c r="K88" s="2"/>
      <c r="L88" s="2"/>
      <c r="M88" s="2"/>
      <c r="N88" s="2"/>
      <c r="O88" s="2"/>
      <c r="P88" s="2"/>
      <c r="Q88" s="2"/>
      <c r="R88" s="2"/>
      <c r="S88" s="2"/>
      <c r="T88" s="2"/>
      <c r="U88" s="2"/>
      <c r="V88" s="2"/>
      <c r="W88" s="2"/>
      <c r="X88" s="2"/>
      <c r="Y88" s="2"/>
      <c r="Z88" s="2"/>
    </row>
    <row r="89" spans="1:26" ht="33" customHeight="1" x14ac:dyDescent="0.3">
      <c r="A89" s="267"/>
      <c r="B89" s="375" t="s">
        <v>295</v>
      </c>
      <c r="C89" s="340"/>
      <c r="D89" s="135"/>
      <c r="E89" s="135"/>
      <c r="F89" s="279"/>
      <c r="G89" s="2"/>
      <c r="H89" s="2"/>
      <c r="I89" s="2"/>
      <c r="J89" s="2"/>
      <c r="K89" s="2"/>
      <c r="L89" s="2"/>
      <c r="M89" s="2"/>
      <c r="N89" s="2"/>
      <c r="O89" s="2"/>
      <c r="P89" s="2"/>
      <c r="Q89" s="2"/>
      <c r="R89" s="2"/>
      <c r="S89" s="2"/>
      <c r="T89" s="2"/>
      <c r="U89" s="2"/>
      <c r="V89" s="2"/>
      <c r="W89" s="2"/>
      <c r="X89" s="2"/>
      <c r="Y89" s="2"/>
      <c r="Z89" s="2"/>
    </row>
    <row r="90" spans="1:26" ht="26.25" customHeight="1" x14ac:dyDescent="0.3">
      <c r="A90" s="267"/>
      <c r="B90" s="375" t="s">
        <v>296</v>
      </c>
      <c r="C90" s="340"/>
      <c r="D90" s="135"/>
      <c r="E90" s="135"/>
      <c r="F90" s="279"/>
      <c r="G90" s="2"/>
      <c r="H90" s="2"/>
      <c r="I90" s="2"/>
      <c r="J90" s="2"/>
      <c r="K90" s="2"/>
      <c r="L90" s="2"/>
      <c r="M90" s="2"/>
      <c r="N90" s="2"/>
      <c r="O90" s="2"/>
      <c r="P90" s="2"/>
      <c r="Q90" s="2"/>
      <c r="R90" s="2"/>
      <c r="S90" s="2"/>
      <c r="T90" s="2"/>
      <c r="U90" s="2"/>
      <c r="V90" s="2"/>
      <c r="W90" s="2"/>
      <c r="X90" s="2"/>
      <c r="Y90" s="2"/>
      <c r="Z90" s="2"/>
    </row>
    <row r="91" spans="1:26" ht="26.25" customHeight="1" x14ac:dyDescent="0.3">
      <c r="A91" s="267"/>
      <c r="B91" s="375" t="s">
        <v>297</v>
      </c>
      <c r="C91" s="340"/>
      <c r="D91" s="135"/>
      <c r="E91" s="135"/>
      <c r="F91" s="279"/>
      <c r="G91" s="2"/>
      <c r="H91" s="2"/>
      <c r="I91" s="2"/>
      <c r="J91" s="2"/>
      <c r="K91" s="2"/>
      <c r="L91" s="2"/>
      <c r="M91" s="2"/>
      <c r="N91" s="2"/>
      <c r="O91" s="2"/>
      <c r="P91" s="2"/>
      <c r="Q91" s="2"/>
      <c r="R91" s="2"/>
      <c r="S91" s="2"/>
      <c r="T91" s="2"/>
      <c r="U91" s="2"/>
      <c r="V91" s="2"/>
      <c r="W91" s="2"/>
      <c r="X91" s="2"/>
      <c r="Y91" s="2"/>
      <c r="Z91" s="2"/>
    </row>
    <row r="92" spans="1:26" ht="26.25" customHeight="1" x14ac:dyDescent="0.3">
      <c r="A92" s="267"/>
      <c r="B92" s="375" t="s">
        <v>298</v>
      </c>
      <c r="C92" s="340"/>
      <c r="D92" s="135"/>
      <c r="E92" s="135"/>
      <c r="F92" s="279"/>
      <c r="G92" s="2"/>
      <c r="H92" s="2"/>
      <c r="I92" s="2"/>
      <c r="J92" s="2"/>
      <c r="K92" s="2"/>
      <c r="L92" s="2"/>
      <c r="M92" s="2"/>
      <c r="N92" s="2"/>
      <c r="O92" s="2"/>
      <c r="P92" s="2"/>
      <c r="Q92" s="2"/>
      <c r="R92" s="2"/>
      <c r="S92" s="2"/>
      <c r="T92" s="2"/>
      <c r="U92" s="2"/>
      <c r="V92" s="2"/>
      <c r="W92" s="2"/>
      <c r="X92" s="2"/>
      <c r="Y92" s="2"/>
      <c r="Z92" s="2"/>
    </row>
    <row r="93" spans="1:26" ht="26.25" customHeight="1" x14ac:dyDescent="0.3">
      <c r="A93" s="267"/>
      <c r="B93" s="375" t="s">
        <v>299</v>
      </c>
      <c r="C93" s="340"/>
      <c r="D93" s="135"/>
      <c r="E93" s="135"/>
      <c r="F93" s="279"/>
      <c r="G93" s="2"/>
      <c r="H93" s="2"/>
      <c r="I93" s="2"/>
      <c r="J93" s="2"/>
      <c r="K93" s="2"/>
      <c r="L93" s="2"/>
      <c r="M93" s="2"/>
      <c r="N93" s="2"/>
      <c r="O93" s="2"/>
      <c r="P93" s="2"/>
      <c r="Q93" s="2"/>
      <c r="R93" s="2"/>
      <c r="S93" s="2"/>
      <c r="T93" s="2"/>
      <c r="U93" s="2"/>
      <c r="V93" s="2"/>
      <c r="W93" s="2"/>
      <c r="X93" s="2"/>
      <c r="Y93" s="2"/>
      <c r="Z93" s="2"/>
    </row>
    <row r="94" spans="1:26" ht="26.25" customHeight="1" x14ac:dyDescent="0.3">
      <c r="A94" s="267"/>
      <c r="B94" s="375" t="s">
        <v>300</v>
      </c>
      <c r="C94" s="340"/>
      <c r="D94" s="135"/>
      <c r="E94" s="135"/>
      <c r="F94" s="279"/>
      <c r="G94" s="2"/>
      <c r="H94" s="2"/>
      <c r="I94" s="2"/>
      <c r="J94" s="2"/>
      <c r="K94" s="2"/>
      <c r="L94" s="2"/>
      <c r="M94" s="2"/>
      <c r="N94" s="2"/>
      <c r="O94" s="2"/>
      <c r="P94" s="2"/>
      <c r="Q94" s="2"/>
      <c r="R94" s="2"/>
      <c r="S94" s="2"/>
      <c r="T94" s="2"/>
      <c r="U94" s="2"/>
      <c r="V94" s="2"/>
      <c r="W94" s="2"/>
      <c r="X94" s="2"/>
      <c r="Y94" s="2"/>
      <c r="Z94" s="2"/>
    </row>
    <row r="95" spans="1:26" ht="26.25" customHeight="1" x14ac:dyDescent="0.3">
      <c r="A95" s="267"/>
      <c r="B95" s="375" t="s">
        <v>301</v>
      </c>
      <c r="C95" s="340"/>
      <c r="D95" s="135"/>
      <c r="E95" s="135"/>
      <c r="F95" s="279"/>
      <c r="G95" s="2"/>
      <c r="H95" s="2"/>
      <c r="I95" s="2"/>
      <c r="J95" s="2"/>
      <c r="K95" s="2"/>
      <c r="L95" s="2"/>
      <c r="M95" s="2"/>
      <c r="N95" s="2"/>
      <c r="O95" s="2"/>
      <c r="P95" s="2"/>
      <c r="Q95" s="2"/>
      <c r="R95" s="2"/>
      <c r="S95" s="2"/>
      <c r="T95" s="2"/>
      <c r="U95" s="2"/>
      <c r="V95" s="2"/>
      <c r="W95" s="2"/>
      <c r="X95" s="2"/>
      <c r="Y95" s="2"/>
      <c r="Z95" s="2"/>
    </row>
    <row r="96" spans="1:26" ht="26.25" customHeight="1" x14ac:dyDescent="0.3">
      <c r="A96" s="267"/>
      <c r="B96" s="375" t="s">
        <v>302</v>
      </c>
      <c r="C96" s="340"/>
      <c r="D96" s="135"/>
      <c r="E96" s="135"/>
      <c r="F96" s="279"/>
      <c r="G96" s="2"/>
      <c r="H96" s="2"/>
      <c r="I96" s="2"/>
      <c r="J96" s="2"/>
      <c r="K96" s="2"/>
      <c r="L96" s="2"/>
      <c r="M96" s="2"/>
      <c r="N96" s="2"/>
      <c r="O96" s="2"/>
      <c r="P96" s="2"/>
      <c r="Q96" s="2"/>
      <c r="R96" s="2"/>
      <c r="S96" s="2"/>
      <c r="T96" s="2"/>
      <c r="U96" s="2"/>
      <c r="V96" s="2"/>
      <c r="W96" s="2"/>
      <c r="X96" s="2"/>
      <c r="Y96" s="2"/>
      <c r="Z96" s="2"/>
    </row>
    <row r="97" spans="1:26" ht="26.25" customHeight="1" x14ac:dyDescent="0.3">
      <c r="A97" s="267"/>
      <c r="B97" s="375" t="s">
        <v>303</v>
      </c>
      <c r="C97" s="340"/>
      <c r="D97" s="135"/>
      <c r="E97" s="135"/>
      <c r="F97" s="279"/>
      <c r="G97" s="2"/>
      <c r="H97" s="2"/>
      <c r="I97" s="2"/>
      <c r="J97" s="2"/>
      <c r="K97" s="2"/>
      <c r="L97" s="2"/>
      <c r="M97" s="2"/>
      <c r="N97" s="2"/>
      <c r="O97" s="2"/>
      <c r="P97" s="2"/>
      <c r="Q97" s="2"/>
      <c r="R97" s="2"/>
      <c r="S97" s="2"/>
      <c r="T97" s="2"/>
      <c r="U97" s="2"/>
      <c r="V97" s="2"/>
      <c r="W97" s="2"/>
      <c r="X97" s="2"/>
      <c r="Y97" s="2"/>
      <c r="Z97" s="2"/>
    </row>
    <row r="98" spans="1:26" ht="26.25" customHeight="1" x14ac:dyDescent="0.3">
      <c r="A98" s="267"/>
      <c r="B98" s="375" t="s">
        <v>304</v>
      </c>
      <c r="C98" s="340"/>
      <c r="D98" s="135"/>
      <c r="E98" s="135"/>
      <c r="F98" s="279"/>
      <c r="G98" s="2"/>
      <c r="H98" s="2"/>
      <c r="I98" s="2"/>
      <c r="J98" s="2"/>
      <c r="K98" s="2"/>
      <c r="L98" s="2"/>
      <c r="M98" s="2"/>
      <c r="N98" s="2"/>
      <c r="O98" s="2"/>
      <c r="P98" s="2"/>
      <c r="Q98" s="2"/>
      <c r="R98" s="2"/>
      <c r="S98" s="2"/>
      <c r="T98" s="2"/>
      <c r="U98" s="2"/>
      <c r="V98" s="2"/>
      <c r="W98" s="2"/>
      <c r="X98" s="2"/>
      <c r="Y98" s="2"/>
      <c r="Z98" s="2"/>
    </row>
    <row r="99" spans="1:26" ht="26.25" customHeight="1" x14ac:dyDescent="0.3">
      <c r="A99" s="267"/>
      <c r="B99" s="375" t="s">
        <v>305</v>
      </c>
      <c r="C99" s="340"/>
      <c r="D99" s="135"/>
      <c r="E99" s="135"/>
      <c r="F99" s="279"/>
      <c r="G99" s="2"/>
      <c r="H99" s="2"/>
      <c r="I99" s="2"/>
      <c r="J99" s="2"/>
      <c r="K99" s="2"/>
      <c r="L99" s="2"/>
      <c r="M99" s="2"/>
      <c r="N99" s="2"/>
      <c r="O99" s="2"/>
      <c r="P99" s="2"/>
      <c r="Q99" s="2"/>
      <c r="R99" s="2"/>
      <c r="S99" s="2"/>
      <c r="T99" s="2"/>
      <c r="U99" s="2"/>
      <c r="V99" s="2"/>
      <c r="W99" s="2"/>
      <c r="X99" s="2"/>
      <c r="Y99" s="2"/>
      <c r="Z99" s="2"/>
    </row>
    <row r="100" spans="1:26" ht="26.25" customHeight="1" x14ac:dyDescent="0.3">
      <c r="A100" s="267"/>
      <c r="B100" s="375" t="s">
        <v>306</v>
      </c>
      <c r="C100" s="340"/>
      <c r="D100" s="135"/>
      <c r="E100" s="135"/>
      <c r="F100" s="279"/>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68"/>
      <c r="B101" s="428" t="s">
        <v>119</v>
      </c>
      <c r="C101" s="342"/>
      <c r="D101" s="131">
        <f>+NOOO!B123</f>
        <v>0</v>
      </c>
      <c r="E101" s="132"/>
      <c r="F101" s="280"/>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32" t="s">
        <v>284</v>
      </c>
      <c r="B103" s="373" t="s">
        <v>285</v>
      </c>
      <c r="C103" s="271"/>
      <c r="D103" s="429" t="s">
        <v>286</v>
      </c>
      <c r="E103" s="355"/>
      <c r="F103" s="430" t="s">
        <v>287</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26"/>
      <c r="B104" s="327"/>
      <c r="C104" s="329"/>
      <c r="D104" s="133" t="s">
        <v>162</v>
      </c>
      <c r="E104" s="133" t="s">
        <v>163</v>
      </c>
      <c r="F104" s="330"/>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31"/>
      <c r="B105" s="375" t="s">
        <v>288</v>
      </c>
      <c r="C105" s="340"/>
      <c r="D105" s="135"/>
      <c r="E105" s="135"/>
      <c r="F105" s="433"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67"/>
      <c r="B106" s="375" t="s">
        <v>289</v>
      </c>
      <c r="C106" s="340"/>
      <c r="D106" s="135"/>
      <c r="E106" s="135"/>
      <c r="F106" s="279"/>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67"/>
      <c r="B107" s="375" t="s">
        <v>290</v>
      </c>
      <c r="C107" s="340"/>
      <c r="D107" s="135"/>
      <c r="E107" s="135"/>
      <c r="F107" s="279"/>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67"/>
      <c r="B108" s="375" t="s">
        <v>291</v>
      </c>
      <c r="C108" s="340"/>
      <c r="D108" s="135"/>
      <c r="E108" s="135"/>
      <c r="F108" s="279"/>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67"/>
      <c r="B109" s="375" t="s">
        <v>292</v>
      </c>
      <c r="C109" s="340"/>
      <c r="D109" s="135"/>
      <c r="E109" s="135"/>
      <c r="F109" s="279"/>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67"/>
      <c r="B110" s="375" t="s">
        <v>293</v>
      </c>
      <c r="C110" s="340"/>
      <c r="D110" s="135"/>
      <c r="E110" s="135"/>
      <c r="F110" s="279"/>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67"/>
      <c r="B111" s="375" t="s">
        <v>294</v>
      </c>
      <c r="C111" s="340"/>
      <c r="D111" s="135"/>
      <c r="E111" s="135"/>
      <c r="F111" s="279"/>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67"/>
      <c r="B112" s="375" t="s">
        <v>295</v>
      </c>
      <c r="C112" s="340"/>
      <c r="D112" s="135"/>
      <c r="E112" s="135"/>
      <c r="F112" s="279"/>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67"/>
      <c r="B113" s="375" t="s">
        <v>296</v>
      </c>
      <c r="C113" s="340"/>
      <c r="D113" s="135"/>
      <c r="E113" s="135"/>
      <c r="F113" s="279"/>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67"/>
      <c r="B114" s="375" t="s">
        <v>297</v>
      </c>
      <c r="C114" s="340"/>
      <c r="D114" s="135"/>
      <c r="E114" s="135"/>
      <c r="F114" s="279"/>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67"/>
      <c r="B115" s="375" t="s">
        <v>298</v>
      </c>
      <c r="C115" s="340"/>
      <c r="D115" s="135"/>
      <c r="E115" s="135"/>
      <c r="F115" s="279"/>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67"/>
      <c r="B116" s="375" t="s">
        <v>299</v>
      </c>
      <c r="C116" s="340"/>
      <c r="D116" s="135"/>
      <c r="E116" s="135"/>
      <c r="F116" s="279"/>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67"/>
      <c r="B117" s="375" t="s">
        <v>300</v>
      </c>
      <c r="C117" s="340"/>
      <c r="D117" s="135"/>
      <c r="E117" s="135"/>
      <c r="F117" s="279"/>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67"/>
      <c r="B118" s="375" t="s">
        <v>301</v>
      </c>
      <c r="C118" s="340"/>
      <c r="D118" s="135"/>
      <c r="E118" s="135"/>
      <c r="F118" s="279"/>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67"/>
      <c r="B119" s="375" t="s">
        <v>302</v>
      </c>
      <c r="C119" s="340"/>
      <c r="D119" s="135"/>
      <c r="E119" s="135"/>
      <c r="F119" s="279"/>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67"/>
      <c r="B120" s="375" t="s">
        <v>303</v>
      </c>
      <c r="C120" s="340"/>
      <c r="D120" s="135"/>
      <c r="E120" s="135"/>
      <c r="F120" s="279"/>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67"/>
      <c r="B121" s="375" t="s">
        <v>304</v>
      </c>
      <c r="C121" s="340"/>
      <c r="D121" s="135"/>
      <c r="E121" s="135"/>
      <c r="F121" s="279"/>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67"/>
      <c r="B122" s="375" t="s">
        <v>305</v>
      </c>
      <c r="C122" s="340"/>
      <c r="D122" s="135"/>
      <c r="E122" s="135"/>
      <c r="F122" s="279"/>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67"/>
      <c r="B123" s="375" t="s">
        <v>306</v>
      </c>
      <c r="C123" s="340"/>
      <c r="D123" s="135"/>
      <c r="E123" s="135"/>
      <c r="F123" s="279"/>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68"/>
      <c r="B124" s="428" t="s">
        <v>119</v>
      </c>
      <c r="C124" s="342"/>
      <c r="D124" s="131">
        <f>+NOOO!B146</f>
        <v>0</v>
      </c>
      <c r="E124" s="132"/>
      <c r="F124" s="280"/>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1859B"/>
  </sheetPr>
  <dimension ref="A1:Z1000"/>
  <sheetViews>
    <sheetView workbookViewId="0">
      <selection activeCell="N8" sqref="N8"/>
    </sheetView>
  </sheetViews>
  <sheetFormatPr baseColWidth="10" defaultColWidth="14.44140625" defaultRowHeight="15" customHeight="1" x14ac:dyDescent="0.3"/>
  <cols>
    <col min="1" max="1" width="14.4414062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483"/>
      <c r="B1" s="271"/>
      <c r="C1" s="269" t="str">
        <f>CONTEXTO!B1</f>
        <v>PROCESO:  SISTEMA INTEGRADO DE GESTIÓN Y MIPG</v>
      </c>
      <c r="D1" s="270"/>
      <c r="E1" s="270"/>
      <c r="F1" s="271"/>
      <c r="G1" s="281" t="s">
        <v>1</v>
      </c>
      <c r="H1" s="282"/>
      <c r="I1" s="355"/>
      <c r="J1" s="484"/>
      <c r="K1" s="294"/>
      <c r="L1" s="2"/>
      <c r="M1" s="2"/>
      <c r="N1" s="2"/>
      <c r="O1" s="2"/>
      <c r="P1" s="2"/>
      <c r="Q1" s="2"/>
      <c r="R1" s="2"/>
      <c r="S1" s="2"/>
      <c r="T1" s="2"/>
      <c r="U1" s="2"/>
      <c r="V1" s="2"/>
      <c r="W1" s="2"/>
      <c r="X1" s="2"/>
      <c r="Y1" s="2"/>
      <c r="Z1" s="2"/>
    </row>
    <row r="2" spans="1:26" ht="15" customHeight="1" x14ac:dyDescent="0.3">
      <c r="A2" s="395"/>
      <c r="B2" s="274"/>
      <c r="C2" s="327"/>
      <c r="D2" s="328"/>
      <c r="E2" s="328"/>
      <c r="F2" s="329"/>
      <c r="G2" s="349" t="s">
        <v>307</v>
      </c>
      <c r="H2" s="320"/>
      <c r="I2" s="340"/>
      <c r="J2" s="272"/>
      <c r="K2" s="403"/>
      <c r="L2" s="2"/>
      <c r="M2" s="2"/>
      <c r="N2" s="2"/>
      <c r="O2" s="2"/>
      <c r="P2" s="2"/>
      <c r="Q2" s="2"/>
      <c r="R2" s="2"/>
      <c r="S2" s="2"/>
      <c r="T2" s="2"/>
      <c r="U2" s="2"/>
      <c r="V2" s="2"/>
      <c r="W2" s="2"/>
      <c r="X2" s="2"/>
      <c r="Y2" s="2"/>
      <c r="Z2" s="2"/>
    </row>
    <row r="3" spans="1:26" ht="34.5" customHeight="1" x14ac:dyDescent="0.3">
      <c r="A3" s="395"/>
      <c r="B3" s="274"/>
      <c r="C3" s="332" t="s">
        <v>308</v>
      </c>
      <c r="D3" s="314"/>
      <c r="E3" s="314"/>
      <c r="F3" s="333"/>
      <c r="G3" s="349" t="s">
        <v>3</v>
      </c>
      <c r="H3" s="320"/>
      <c r="I3" s="340"/>
      <c r="J3" s="272"/>
      <c r="K3" s="403"/>
      <c r="L3" s="2"/>
      <c r="M3" s="2"/>
      <c r="N3" s="2"/>
      <c r="O3" s="2"/>
      <c r="P3" s="2"/>
      <c r="Q3" s="2"/>
      <c r="R3" s="2"/>
      <c r="S3" s="2"/>
      <c r="T3" s="2"/>
      <c r="U3" s="2"/>
      <c r="V3" s="2"/>
      <c r="W3" s="2"/>
      <c r="X3" s="2"/>
      <c r="Y3" s="2"/>
      <c r="Z3" s="2"/>
    </row>
    <row r="4" spans="1:26" ht="15.75" customHeight="1" x14ac:dyDescent="0.3">
      <c r="A4" s="336"/>
      <c r="B4" s="329"/>
      <c r="C4" s="327"/>
      <c r="D4" s="328"/>
      <c r="E4" s="328"/>
      <c r="F4" s="329"/>
      <c r="G4" s="349" t="s">
        <v>309</v>
      </c>
      <c r="H4" s="320"/>
      <c r="I4" s="340"/>
      <c r="J4" s="327"/>
      <c r="K4" s="337"/>
      <c r="L4" s="2"/>
      <c r="M4" s="2"/>
      <c r="N4" s="2"/>
      <c r="O4" s="2"/>
      <c r="P4" s="2"/>
      <c r="Q4" s="2"/>
      <c r="R4" s="2"/>
      <c r="S4" s="2"/>
      <c r="T4" s="2"/>
      <c r="U4" s="2"/>
      <c r="V4" s="2"/>
      <c r="W4" s="2"/>
      <c r="X4" s="2"/>
      <c r="Y4" s="2"/>
      <c r="Z4" s="2"/>
    </row>
    <row r="5" spans="1:26" ht="15.75" customHeight="1" x14ac:dyDescent="0.3">
      <c r="A5" s="334"/>
      <c r="B5" s="320"/>
      <c r="C5" s="320"/>
      <c r="D5" s="320"/>
      <c r="E5" s="320"/>
      <c r="F5" s="320"/>
      <c r="G5" s="320"/>
      <c r="H5" s="320"/>
      <c r="I5" s="320"/>
      <c r="J5" s="320"/>
      <c r="K5" s="321"/>
      <c r="L5" s="2"/>
      <c r="M5" s="2"/>
      <c r="N5" s="2"/>
      <c r="O5" s="2"/>
      <c r="P5" s="2"/>
      <c r="Q5" s="2"/>
      <c r="R5" s="2"/>
      <c r="S5" s="2"/>
      <c r="T5" s="2"/>
      <c r="U5" s="2"/>
      <c r="V5" s="2"/>
      <c r="W5" s="2"/>
      <c r="X5" s="2"/>
      <c r="Y5" s="2"/>
      <c r="Z5" s="2"/>
    </row>
    <row r="6" spans="1:26" ht="13.5" customHeight="1" x14ac:dyDescent="0.3">
      <c r="A6" s="485" t="s">
        <v>310</v>
      </c>
      <c r="B6" s="314"/>
      <c r="C6" s="314"/>
      <c r="D6" s="314"/>
      <c r="E6" s="314"/>
      <c r="F6" s="314"/>
      <c r="G6" s="314"/>
      <c r="H6" s="314"/>
      <c r="I6" s="314"/>
      <c r="J6" s="314"/>
      <c r="K6" s="315"/>
      <c r="L6" s="2"/>
      <c r="M6" s="2"/>
      <c r="N6" s="2"/>
      <c r="O6" s="2"/>
      <c r="P6" s="2"/>
      <c r="Q6" s="2"/>
      <c r="R6" s="2"/>
      <c r="S6" s="2"/>
      <c r="T6" s="2"/>
      <c r="U6" s="2"/>
      <c r="V6" s="2"/>
      <c r="W6" s="2"/>
      <c r="X6" s="2"/>
      <c r="Y6" s="2"/>
      <c r="Z6" s="2"/>
    </row>
    <row r="7" spans="1:26" ht="11.25" customHeight="1" x14ac:dyDescent="0.3">
      <c r="A7" s="336"/>
      <c r="B7" s="328"/>
      <c r="C7" s="328"/>
      <c r="D7" s="328"/>
      <c r="E7" s="328"/>
      <c r="F7" s="328"/>
      <c r="G7" s="328"/>
      <c r="H7" s="328"/>
      <c r="I7" s="328"/>
      <c r="J7" s="328"/>
      <c r="K7" s="337"/>
      <c r="L7" s="2"/>
      <c r="M7" s="2"/>
      <c r="N7" s="2"/>
      <c r="O7" s="2"/>
      <c r="P7" s="2"/>
      <c r="Q7" s="2"/>
      <c r="R7" s="2"/>
      <c r="S7" s="2"/>
      <c r="T7" s="2"/>
      <c r="U7" s="2"/>
      <c r="V7" s="2"/>
      <c r="W7" s="2"/>
      <c r="X7" s="2"/>
      <c r="Y7" s="2"/>
      <c r="Z7" s="2"/>
    </row>
    <row r="8" spans="1:26" ht="24" customHeight="1" x14ac:dyDescent="0.3">
      <c r="A8" s="319" t="str">
        <f>CONTEXTO!A8</f>
        <v>PROCESO: GESTIÓN DOCUMENTAL</v>
      </c>
      <c r="B8" s="320"/>
      <c r="C8" s="320"/>
      <c r="D8" s="320"/>
      <c r="E8" s="320"/>
      <c r="F8" s="320"/>
      <c r="G8" s="320"/>
      <c r="H8" s="320"/>
      <c r="I8" s="320"/>
      <c r="J8" s="320"/>
      <c r="K8" s="321"/>
      <c r="L8" s="2"/>
      <c r="M8" s="2"/>
      <c r="N8" s="2"/>
      <c r="O8" s="2"/>
      <c r="P8" s="2"/>
      <c r="Q8" s="2"/>
      <c r="R8" s="2"/>
      <c r="S8" s="2"/>
      <c r="T8" s="2"/>
      <c r="U8" s="2"/>
      <c r="V8" s="2"/>
      <c r="W8" s="2"/>
      <c r="X8" s="2"/>
      <c r="Y8" s="2"/>
      <c r="Z8" s="2"/>
    </row>
    <row r="9" spans="1:26" ht="56.25" customHeight="1" x14ac:dyDescent="0.3">
      <c r="A9" s="486" t="str">
        <f>CONTEXTO!A9</f>
        <v>OBJETIVO: IMPLEMENTAR EL PROGRAMA DE GESTIÓN DOCUMENTAL APLICANDO EL MODELO DE GESTION DOCUMENTAL
Y ADMINISTRACIÓN DE ARCHIVOS (MGDA), PARA GARANTIZAR EL ACCESO A LA INFORMACIÓN EN FORMA
OPORTUNA Y PRESERVAR LA MEMORIA INSTITUCIONAL.</v>
      </c>
      <c r="B9" s="285"/>
      <c r="C9" s="285"/>
      <c r="D9" s="285"/>
      <c r="E9" s="285"/>
      <c r="F9" s="285"/>
      <c r="G9" s="285"/>
      <c r="H9" s="285"/>
      <c r="I9" s="285"/>
      <c r="J9" s="285"/>
      <c r="K9" s="286"/>
      <c r="L9" s="2"/>
      <c r="M9" s="2"/>
      <c r="N9" s="2"/>
      <c r="O9" s="2"/>
      <c r="P9" s="2"/>
      <c r="Q9" s="2"/>
      <c r="R9" s="2"/>
      <c r="S9" s="2"/>
      <c r="T9" s="2"/>
      <c r="U9" s="2"/>
      <c r="V9" s="2"/>
      <c r="W9" s="2"/>
      <c r="X9" s="2"/>
      <c r="Y9" s="2"/>
      <c r="Z9" s="2"/>
    </row>
    <row r="10" spans="1:26" ht="19.5" customHeight="1" x14ac:dyDescent="0.3">
      <c r="A10" s="487"/>
      <c r="B10" s="324"/>
      <c r="C10" s="324"/>
      <c r="D10" s="324"/>
      <c r="E10" s="324"/>
      <c r="F10" s="324"/>
      <c r="G10" s="324"/>
      <c r="H10" s="324"/>
      <c r="I10" s="324"/>
      <c r="J10" s="324"/>
      <c r="K10" s="325"/>
      <c r="L10" s="2"/>
      <c r="M10" s="2"/>
      <c r="N10" s="2"/>
      <c r="O10" s="2"/>
      <c r="P10" s="2"/>
      <c r="Q10" s="2"/>
      <c r="R10" s="2"/>
      <c r="S10" s="2"/>
      <c r="T10" s="2"/>
      <c r="U10" s="2"/>
      <c r="V10" s="2"/>
      <c r="W10" s="2"/>
      <c r="X10" s="2"/>
      <c r="Y10" s="2"/>
      <c r="Z10" s="2"/>
    </row>
    <row r="11" spans="1:26" ht="29.25" customHeight="1" x14ac:dyDescent="0.3">
      <c r="A11" s="136" t="s">
        <v>311</v>
      </c>
      <c r="B11" s="447" t="str">
        <f>DESCRIPCION!A10</f>
        <v xml:space="preserve">Posibilidad de recibir o solicitar cualquier dadiva o beneficio a nombre propio o de terceros, con el fin de manipular, ocultar, alterar o destruir un documento o expediente
</v>
      </c>
      <c r="C11" s="344"/>
      <c r="D11" s="344"/>
      <c r="E11" s="344"/>
      <c r="F11" s="344"/>
      <c r="G11" s="344"/>
      <c r="H11" s="344"/>
      <c r="I11" s="345"/>
      <c r="J11" s="137" t="s">
        <v>312</v>
      </c>
      <c r="K11" s="138"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448" t="s">
        <v>313</v>
      </c>
      <c r="B12" s="344"/>
      <c r="C12" s="449"/>
      <c r="D12" s="450" t="str">
        <f>PROBABILIDAD!T11</f>
        <v>Casi Seguro</v>
      </c>
      <c r="E12" s="345"/>
      <c r="F12" s="448" t="s">
        <v>314</v>
      </c>
      <c r="G12" s="344"/>
      <c r="H12" s="344"/>
      <c r="I12" s="345"/>
      <c r="J12" s="451" t="s">
        <v>315</v>
      </c>
      <c r="K12" s="345"/>
      <c r="L12" s="2"/>
      <c r="M12" s="2"/>
      <c r="N12" s="2"/>
      <c r="O12" s="2"/>
      <c r="P12" s="2"/>
      <c r="Q12" s="2"/>
      <c r="R12" s="2"/>
      <c r="S12" s="2"/>
      <c r="T12" s="2"/>
      <c r="U12" s="2"/>
      <c r="V12" s="2"/>
      <c r="W12" s="2"/>
      <c r="X12" s="2"/>
      <c r="Y12" s="2"/>
      <c r="Z12" s="2"/>
    </row>
    <row r="13" spans="1:26" ht="13.5" customHeight="1" x14ac:dyDescent="0.3">
      <c r="A13" s="139"/>
      <c r="B13" s="140"/>
      <c r="C13" s="140"/>
      <c r="D13" s="140"/>
      <c r="E13" s="140"/>
      <c r="F13" s="140"/>
      <c r="G13" s="140"/>
      <c r="H13" s="140"/>
      <c r="I13" s="140"/>
      <c r="J13" s="141"/>
      <c r="K13" s="142"/>
      <c r="L13" s="2"/>
      <c r="M13" s="2"/>
      <c r="N13" s="2"/>
      <c r="O13" s="2"/>
      <c r="P13" s="2"/>
      <c r="Q13" s="2"/>
      <c r="R13" s="2"/>
      <c r="S13" s="2"/>
      <c r="T13" s="2"/>
      <c r="U13" s="2"/>
      <c r="V13" s="2"/>
      <c r="W13" s="2"/>
      <c r="X13" s="2"/>
      <c r="Y13" s="2"/>
      <c r="Z13" s="2"/>
    </row>
    <row r="14" spans="1:26" ht="13.5" customHeight="1" x14ac:dyDescent="0.3">
      <c r="A14" s="139"/>
      <c r="B14" s="140"/>
      <c r="C14" s="143"/>
      <c r="D14" s="140"/>
      <c r="E14" s="140"/>
      <c r="F14" s="140"/>
      <c r="G14" s="140"/>
      <c r="H14" s="140"/>
      <c r="I14" s="140"/>
      <c r="J14" s="141"/>
      <c r="K14" s="142"/>
      <c r="L14" s="2"/>
      <c r="M14" s="2"/>
      <c r="N14" s="2"/>
      <c r="O14" s="2"/>
      <c r="P14" s="2"/>
      <c r="Q14" s="2"/>
      <c r="R14" s="2"/>
      <c r="S14" s="2"/>
      <c r="T14" s="2"/>
      <c r="U14" s="2"/>
      <c r="V14" s="2"/>
      <c r="W14" s="2"/>
      <c r="X14" s="2"/>
      <c r="Y14" s="2"/>
      <c r="Z14" s="2"/>
    </row>
    <row r="15" spans="1:26" ht="30" customHeight="1" x14ac:dyDescent="0.3">
      <c r="A15" s="442" t="s">
        <v>313</v>
      </c>
      <c r="B15" s="140">
        <v>5</v>
      </c>
      <c r="C15" s="477"/>
      <c r="D15" s="465"/>
      <c r="E15" s="443"/>
      <c r="F15" s="443" t="s">
        <v>200</v>
      </c>
      <c r="G15" s="443"/>
      <c r="H15" s="140"/>
      <c r="I15" s="140"/>
      <c r="J15" s="458" t="s">
        <v>316</v>
      </c>
      <c r="K15" s="459"/>
      <c r="L15" s="2"/>
      <c r="M15" s="2"/>
      <c r="N15" s="2"/>
      <c r="O15" s="2"/>
      <c r="P15" s="2"/>
      <c r="Q15" s="2"/>
      <c r="R15" s="2"/>
      <c r="S15" s="2"/>
      <c r="T15" s="2"/>
      <c r="U15" s="2"/>
      <c r="V15" s="2"/>
      <c r="W15" s="2"/>
      <c r="X15" s="2"/>
      <c r="Y15" s="2"/>
      <c r="Z15" s="2"/>
    </row>
    <row r="16" spans="1:26" ht="30" customHeight="1" x14ac:dyDescent="0.3">
      <c r="A16" s="395"/>
      <c r="B16" s="140" t="s">
        <v>317</v>
      </c>
      <c r="C16" s="455"/>
      <c r="D16" s="444"/>
      <c r="E16" s="444"/>
      <c r="F16" s="444"/>
      <c r="G16" s="444"/>
      <c r="H16" s="140"/>
      <c r="I16" s="140"/>
      <c r="J16" s="144"/>
      <c r="K16" s="145"/>
      <c r="L16" s="2"/>
      <c r="M16" s="2"/>
      <c r="N16" s="2"/>
      <c r="O16" s="2"/>
      <c r="P16" s="2"/>
      <c r="Q16" s="2"/>
      <c r="R16" s="2"/>
      <c r="S16" s="2"/>
      <c r="T16" s="2"/>
      <c r="U16" s="2"/>
      <c r="V16" s="2"/>
      <c r="W16" s="2"/>
      <c r="X16" s="2"/>
      <c r="Y16" s="2"/>
      <c r="Z16" s="2"/>
    </row>
    <row r="17" spans="1:26" ht="30" customHeight="1" x14ac:dyDescent="0.3">
      <c r="A17" s="395"/>
      <c r="B17" s="140">
        <v>4</v>
      </c>
      <c r="C17" s="478"/>
      <c r="D17" s="465"/>
      <c r="E17" s="465"/>
      <c r="F17" s="479"/>
      <c r="G17" s="443"/>
      <c r="H17" s="140"/>
      <c r="I17" s="140"/>
      <c r="J17" s="146" t="str">
        <f>IF(OR(E15="X",F15="X",G15="x",F17="x",G17="X",F19="X",G19="X",G21="X" ),"x","")</f>
        <v>x</v>
      </c>
      <c r="K17" s="145" t="s">
        <v>88</v>
      </c>
      <c r="L17" s="2"/>
      <c r="M17" s="2"/>
      <c r="N17" s="2"/>
      <c r="O17" s="2"/>
      <c r="P17" s="2"/>
      <c r="Q17" s="2"/>
      <c r="R17" s="2"/>
      <c r="S17" s="2"/>
      <c r="T17" s="2"/>
      <c r="U17" s="2"/>
      <c r="V17" s="2"/>
      <c r="W17" s="2"/>
      <c r="X17" s="2"/>
      <c r="Y17" s="2"/>
      <c r="Z17" s="2"/>
    </row>
    <row r="18" spans="1:26" ht="30" customHeight="1" x14ac:dyDescent="0.3">
      <c r="A18" s="395"/>
      <c r="B18" s="140" t="s">
        <v>318</v>
      </c>
      <c r="C18" s="455"/>
      <c r="D18" s="444"/>
      <c r="E18" s="444"/>
      <c r="F18" s="444"/>
      <c r="G18" s="444"/>
      <c r="H18" s="140"/>
      <c r="I18" s="140"/>
      <c r="J18" s="147"/>
      <c r="K18" s="145"/>
      <c r="L18" s="2"/>
      <c r="M18" s="2"/>
      <c r="N18" s="2"/>
      <c r="O18" s="2"/>
      <c r="P18" s="2"/>
      <c r="Q18" s="2"/>
      <c r="R18" s="2"/>
      <c r="S18" s="2"/>
      <c r="T18" s="2"/>
      <c r="U18" s="2"/>
      <c r="V18" s="2"/>
      <c r="W18" s="2"/>
      <c r="X18" s="2"/>
      <c r="Y18" s="2"/>
      <c r="Z18" s="2"/>
    </row>
    <row r="19" spans="1:26" ht="30" customHeight="1" x14ac:dyDescent="0.3">
      <c r="A19" s="395"/>
      <c r="B19" s="140">
        <v>3</v>
      </c>
      <c r="C19" s="452"/>
      <c r="D19" s="481"/>
      <c r="E19" s="446"/>
      <c r="F19" s="479"/>
      <c r="G19" s="443"/>
      <c r="H19" s="140"/>
      <c r="I19" s="140"/>
      <c r="J19" s="148" t="str">
        <f>IF(OR(C15="X",D15="X",D17="x",E17="x",E19="X",F21="X",F23="X",G23="X" ),"x","")</f>
        <v/>
      </c>
      <c r="K19" s="145" t="s">
        <v>89</v>
      </c>
      <c r="L19" s="2"/>
      <c r="M19" s="2"/>
      <c r="N19" s="2"/>
      <c r="O19" s="2"/>
      <c r="P19" s="2"/>
      <c r="Q19" s="2"/>
      <c r="R19" s="2"/>
      <c r="S19" s="2"/>
      <c r="T19" s="2"/>
      <c r="U19" s="2"/>
      <c r="V19" s="2"/>
      <c r="W19" s="2"/>
      <c r="X19" s="2"/>
      <c r="Y19" s="2"/>
      <c r="Z19" s="2"/>
    </row>
    <row r="20" spans="1:26" ht="30" customHeight="1" x14ac:dyDescent="0.3">
      <c r="A20" s="395"/>
      <c r="B20" s="140" t="s">
        <v>319</v>
      </c>
      <c r="C20" s="455"/>
      <c r="D20" s="444"/>
      <c r="E20" s="444"/>
      <c r="F20" s="444"/>
      <c r="G20" s="444"/>
      <c r="H20" s="140"/>
      <c r="I20" s="140"/>
      <c r="J20" s="149"/>
      <c r="K20" s="145"/>
      <c r="L20" s="2"/>
      <c r="M20" s="2"/>
      <c r="N20" s="2"/>
      <c r="O20" s="2"/>
      <c r="P20" s="2"/>
      <c r="Q20" s="2"/>
      <c r="R20" s="2"/>
      <c r="S20" s="2"/>
      <c r="T20" s="2"/>
      <c r="U20" s="2"/>
      <c r="V20" s="2"/>
      <c r="W20" s="2"/>
      <c r="X20" s="2"/>
      <c r="Y20" s="2"/>
      <c r="Z20" s="2"/>
    </row>
    <row r="21" spans="1:26" ht="30" customHeight="1" x14ac:dyDescent="0.3">
      <c r="A21" s="395"/>
      <c r="B21" s="140">
        <v>2</v>
      </c>
      <c r="C21" s="452"/>
      <c r="D21" s="461"/>
      <c r="E21" s="445"/>
      <c r="F21" s="446"/>
      <c r="G21" s="443"/>
      <c r="H21" s="140"/>
      <c r="I21" s="140"/>
      <c r="J21" s="150" t="str">
        <f>IF(OR(C17="X",D19="X",E21="x",E23="x" ),"x","")</f>
        <v/>
      </c>
      <c r="K21" s="145" t="s">
        <v>90</v>
      </c>
      <c r="L21" s="2"/>
      <c r="M21" s="2"/>
      <c r="N21" s="2"/>
      <c r="O21" s="2"/>
      <c r="P21" s="2"/>
      <c r="Q21" s="2"/>
      <c r="R21" s="2"/>
      <c r="S21" s="2"/>
      <c r="T21" s="2"/>
      <c r="U21" s="2"/>
      <c r="V21" s="2"/>
      <c r="W21" s="2"/>
      <c r="X21" s="2"/>
      <c r="Y21" s="2"/>
      <c r="Z21" s="2"/>
    </row>
    <row r="22" spans="1:26" ht="30" customHeight="1" x14ac:dyDescent="0.3">
      <c r="A22" s="395"/>
      <c r="B22" s="140" t="s">
        <v>320</v>
      </c>
      <c r="C22" s="455"/>
      <c r="D22" s="444"/>
      <c r="E22" s="444"/>
      <c r="F22" s="444"/>
      <c r="G22" s="444"/>
      <c r="H22" s="140"/>
      <c r="I22" s="140"/>
      <c r="J22" s="149"/>
      <c r="K22" s="145"/>
      <c r="L22" s="2"/>
      <c r="M22" s="2"/>
      <c r="N22" s="2"/>
      <c r="O22" s="2"/>
      <c r="P22" s="2"/>
      <c r="Q22" s="2"/>
      <c r="R22" s="2"/>
      <c r="S22" s="2"/>
      <c r="T22" s="2"/>
      <c r="U22" s="2"/>
      <c r="V22" s="2"/>
      <c r="W22" s="2"/>
      <c r="X22" s="2"/>
      <c r="Y22" s="2"/>
      <c r="Z22" s="2"/>
    </row>
    <row r="23" spans="1:26" ht="30" customHeight="1" x14ac:dyDescent="0.3">
      <c r="A23" s="395"/>
      <c r="B23" s="140">
        <v>1</v>
      </c>
      <c r="C23" s="452"/>
      <c r="D23" s="461"/>
      <c r="E23" s="463"/>
      <c r="F23" s="464"/>
      <c r="G23" s="465"/>
      <c r="H23" s="140"/>
      <c r="I23" s="140"/>
      <c r="J23" s="151" t="str">
        <f>IF(OR(C19="X",C21="X",C23="x",D21="x",D23="x" ),"x","")</f>
        <v/>
      </c>
      <c r="K23" s="145" t="s">
        <v>91</v>
      </c>
      <c r="L23" s="2"/>
      <c r="M23" s="2"/>
      <c r="N23" s="2"/>
      <c r="O23" s="2"/>
      <c r="P23" s="2"/>
      <c r="Q23" s="2"/>
      <c r="R23" s="2"/>
      <c r="S23" s="2"/>
      <c r="T23" s="2"/>
      <c r="U23" s="2"/>
      <c r="V23" s="2"/>
      <c r="W23" s="2"/>
      <c r="X23" s="2"/>
      <c r="Y23" s="2"/>
      <c r="Z23" s="2"/>
    </row>
    <row r="24" spans="1:26" ht="30" customHeight="1" x14ac:dyDescent="0.3">
      <c r="A24" s="395"/>
      <c r="B24" s="140" t="s">
        <v>321</v>
      </c>
      <c r="C24" s="453"/>
      <c r="D24" s="462"/>
      <c r="E24" s="462"/>
      <c r="F24" s="462"/>
      <c r="G24" s="462"/>
      <c r="H24" s="140"/>
      <c r="I24" s="140"/>
      <c r="J24" s="152"/>
      <c r="K24" s="153"/>
      <c r="L24" s="2"/>
      <c r="M24" s="2"/>
      <c r="N24" s="2"/>
      <c r="O24" s="2"/>
      <c r="P24" s="2"/>
      <c r="Q24" s="2"/>
      <c r="R24" s="2"/>
      <c r="S24" s="2"/>
      <c r="T24" s="2"/>
      <c r="U24" s="2"/>
      <c r="V24" s="2"/>
      <c r="W24" s="2"/>
      <c r="X24" s="2"/>
      <c r="Y24" s="2"/>
      <c r="Z24" s="2"/>
    </row>
    <row r="25" spans="1:26" ht="13.5" customHeight="1" x14ac:dyDescent="0.3">
      <c r="A25" s="139"/>
      <c r="B25" s="140"/>
      <c r="C25" s="140">
        <v>1</v>
      </c>
      <c r="D25" s="140">
        <v>2</v>
      </c>
      <c r="E25" s="140">
        <v>3</v>
      </c>
      <c r="F25" s="140">
        <v>4</v>
      </c>
      <c r="G25" s="140">
        <v>5</v>
      </c>
      <c r="H25" s="140"/>
      <c r="I25" s="140"/>
      <c r="J25" s="494"/>
      <c r="K25" s="459"/>
      <c r="L25" s="2"/>
      <c r="M25" s="2"/>
      <c r="N25" s="2"/>
      <c r="O25" s="2"/>
      <c r="P25" s="2"/>
      <c r="Q25" s="2"/>
      <c r="R25" s="2"/>
      <c r="S25" s="2"/>
      <c r="T25" s="2"/>
      <c r="U25" s="2"/>
      <c r="V25" s="2"/>
      <c r="W25" s="2"/>
      <c r="X25" s="2"/>
      <c r="Y25" s="2"/>
      <c r="Z25" s="2"/>
    </row>
    <row r="26" spans="1:26" ht="13.5" customHeight="1" x14ac:dyDescent="0.3">
      <c r="A26" s="139"/>
      <c r="B26" s="140"/>
      <c r="C26" s="140" t="s">
        <v>322</v>
      </c>
      <c r="D26" s="140" t="s">
        <v>323</v>
      </c>
      <c r="E26" s="140" t="s">
        <v>324</v>
      </c>
      <c r="F26" s="140" t="s">
        <v>315</v>
      </c>
      <c r="G26" s="140" t="s">
        <v>325</v>
      </c>
      <c r="H26" s="140"/>
      <c r="I26" s="140"/>
      <c r="J26" s="140"/>
      <c r="K26" s="142"/>
      <c r="L26" s="2"/>
      <c r="M26" s="2"/>
      <c r="N26" s="2"/>
      <c r="O26" s="2"/>
      <c r="P26" s="2"/>
      <c r="Q26" s="2"/>
      <c r="R26" s="2"/>
      <c r="S26" s="2"/>
      <c r="T26" s="2"/>
      <c r="U26" s="2"/>
      <c r="V26" s="2"/>
      <c r="W26" s="2"/>
      <c r="X26" s="2"/>
      <c r="Y26" s="2"/>
      <c r="Z26" s="2"/>
    </row>
    <row r="27" spans="1:26" ht="13.5" customHeight="1" x14ac:dyDescent="0.3">
      <c r="A27" s="139"/>
      <c r="B27" s="140"/>
      <c r="C27" s="466" t="s">
        <v>326</v>
      </c>
      <c r="D27" s="467"/>
      <c r="E27" s="467"/>
      <c r="F27" s="467"/>
      <c r="G27" s="468"/>
      <c r="H27" s="140"/>
      <c r="I27" s="140"/>
      <c r="J27" s="140"/>
      <c r="K27" s="142"/>
      <c r="L27" s="2"/>
      <c r="M27" s="2"/>
      <c r="N27" s="2"/>
      <c r="O27" s="2"/>
      <c r="P27" s="2"/>
      <c r="Q27" s="2"/>
      <c r="R27" s="2"/>
      <c r="S27" s="2"/>
      <c r="T27" s="2"/>
      <c r="U27" s="2"/>
      <c r="V27" s="2"/>
      <c r="W27" s="2"/>
      <c r="X27" s="2"/>
      <c r="Y27" s="2"/>
      <c r="Z27" s="2"/>
    </row>
    <row r="28" spans="1:26" ht="13.5" customHeight="1" x14ac:dyDescent="0.3">
      <c r="A28" s="139"/>
      <c r="B28" s="140"/>
      <c r="C28" s="469"/>
      <c r="D28" s="470"/>
      <c r="E28" s="470"/>
      <c r="F28" s="470"/>
      <c r="G28" s="471"/>
      <c r="H28" s="140"/>
      <c r="I28" s="140"/>
      <c r="J28" s="140"/>
      <c r="K28" s="142"/>
      <c r="L28" s="2"/>
      <c r="M28" s="2"/>
      <c r="N28" s="2"/>
      <c r="O28" s="2"/>
      <c r="P28" s="2"/>
      <c r="Q28" s="2"/>
      <c r="R28" s="2"/>
      <c r="S28" s="2"/>
      <c r="T28" s="2"/>
      <c r="U28" s="2"/>
      <c r="V28" s="2"/>
      <c r="W28" s="2"/>
      <c r="X28" s="2"/>
      <c r="Y28" s="2"/>
      <c r="Z28" s="2"/>
    </row>
    <row r="29" spans="1:26" ht="15.75" customHeight="1" x14ac:dyDescent="0.3">
      <c r="A29" s="154"/>
      <c r="B29" s="155"/>
      <c r="C29" s="155"/>
      <c r="D29" s="155"/>
      <c r="E29" s="155"/>
      <c r="F29" s="155"/>
      <c r="G29" s="155"/>
      <c r="H29" s="155"/>
      <c r="I29" s="155"/>
      <c r="J29" s="155"/>
      <c r="K29" s="156"/>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7" t="s">
        <v>311</v>
      </c>
      <c r="B31" s="492" t="e">
        <f>DESCRIPCION!#REF!</f>
        <v>#REF!</v>
      </c>
      <c r="C31" s="344"/>
      <c r="D31" s="344"/>
      <c r="E31" s="344"/>
      <c r="F31" s="344"/>
      <c r="G31" s="344"/>
      <c r="H31" s="344"/>
      <c r="I31" s="345"/>
      <c r="J31" s="137" t="s">
        <v>312</v>
      </c>
      <c r="K31" s="138" t="str">
        <f>IF(J37="x","EXTREMA",IF(J39="x","ALTA",IF(J41="x","MODERADA",IF(J43="x","BAJA",""))))</f>
        <v/>
      </c>
      <c r="L31" s="2"/>
      <c r="M31" s="2"/>
      <c r="N31" s="2"/>
      <c r="O31" s="2"/>
      <c r="P31" s="2"/>
      <c r="Q31" s="2"/>
      <c r="R31" s="2"/>
      <c r="S31" s="2"/>
      <c r="T31" s="2"/>
      <c r="U31" s="2"/>
      <c r="V31" s="2"/>
      <c r="W31" s="2"/>
      <c r="X31" s="2"/>
      <c r="Y31" s="2"/>
      <c r="Z31" s="2"/>
    </row>
    <row r="32" spans="1:26" ht="13.5" customHeight="1" x14ac:dyDescent="0.3">
      <c r="A32" s="448" t="s">
        <v>313</v>
      </c>
      <c r="B32" s="344"/>
      <c r="C32" s="449"/>
      <c r="D32" s="450" t="str">
        <f>PROBABILIDAD!T12</f>
        <v xml:space="preserve"> </v>
      </c>
      <c r="E32" s="345"/>
      <c r="F32" s="448" t="s">
        <v>314</v>
      </c>
      <c r="G32" s="344"/>
      <c r="H32" s="344"/>
      <c r="I32" s="345"/>
      <c r="J32" s="451"/>
      <c r="K32" s="345"/>
      <c r="L32" s="2"/>
      <c r="M32" s="2"/>
      <c r="N32" s="2"/>
      <c r="O32" s="2"/>
      <c r="P32" s="2"/>
      <c r="Q32" s="2"/>
      <c r="R32" s="2"/>
      <c r="S32" s="2"/>
      <c r="T32" s="2"/>
      <c r="U32" s="2"/>
      <c r="V32" s="2"/>
      <c r="W32" s="2"/>
      <c r="X32" s="2"/>
      <c r="Y32" s="2"/>
      <c r="Z32" s="2"/>
    </row>
    <row r="33" spans="1:26" ht="13.5" customHeight="1" x14ac:dyDescent="0.3">
      <c r="A33" s="158"/>
      <c r="B33" s="159"/>
      <c r="C33" s="159"/>
      <c r="D33" s="159"/>
      <c r="E33" s="159"/>
      <c r="F33" s="159"/>
      <c r="G33" s="159"/>
      <c r="H33" s="159"/>
      <c r="I33" s="159"/>
      <c r="J33" s="141"/>
      <c r="K33" s="142"/>
      <c r="L33" s="2"/>
      <c r="M33" s="2"/>
      <c r="N33" s="2"/>
      <c r="O33" s="2"/>
      <c r="P33" s="2"/>
      <c r="Q33" s="2"/>
      <c r="R33" s="2"/>
      <c r="S33" s="2"/>
      <c r="T33" s="2"/>
      <c r="U33" s="2"/>
      <c r="V33" s="2"/>
      <c r="W33" s="2"/>
      <c r="X33" s="2"/>
      <c r="Y33" s="2"/>
      <c r="Z33" s="2"/>
    </row>
    <row r="34" spans="1:26" ht="13.5" customHeight="1" x14ac:dyDescent="0.3">
      <c r="A34" s="158"/>
      <c r="B34" s="160"/>
      <c r="C34" s="159"/>
      <c r="D34" s="159"/>
      <c r="E34" s="159"/>
      <c r="F34" s="159"/>
      <c r="G34" s="159"/>
      <c r="H34" s="159"/>
      <c r="I34" s="159"/>
      <c r="J34" s="141"/>
      <c r="K34" s="142"/>
      <c r="L34" s="2"/>
      <c r="M34" s="2"/>
      <c r="N34" s="2"/>
      <c r="O34" s="2"/>
      <c r="P34" s="2"/>
      <c r="Q34" s="2"/>
      <c r="R34" s="2"/>
      <c r="S34" s="2"/>
      <c r="T34" s="2"/>
      <c r="U34" s="2"/>
      <c r="V34" s="2"/>
      <c r="W34" s="2"/>
      <c r="X34" s="2"/>
      <c r="Y34" s="2"/>
      <c r="Z34" s="2"/>
    </row>
    <row r="35" spans="1:26" ht="30.75" customHeight="1" x14ac:dyDescent="0.3">
      <c r="A35" s="488" t="s">
        <v>313</v>
      </c>
      <c r="B35" s="160">
        <v>5</v>
      </c>
      <c r="C35" s="489"/>
      <c r="D35" s="495"/>
      <c r="E35" s="499"/>
      <c r="F35" s="499"/>
      <c r="G35" s="499"/>
      <c r="H35" s="159"/>
      <c r="I35" s="159"/>
      <c r="J35" s="493" t="s">
        <v>316</v>
      </c>
      <c r="K35" s="459"/>
      <c r="L35" s="2"/>
      <c r="M35" s="2"/>
      <c r="N35" s="2"/>
      <c r="O35" s="2"/>
      <c r="P35" s="2"/>
      <c r="Q35" s="2"/>
      <c r="R35" s="2"/>
      <c r="S35" s="2"/>
      <c r="T35" s="2"/>
      <c r="U35" s="2"/>
      <c r="V35" s="2"/>
      <c r="W35" s="2"/>
      <c r="X35" s="2"/>
      <c r="Y35" s="2"/>
      <c r="Z35" s="2"/>
    </row>
    <row r="36" spans="1:26" ht="21" customHeight="1" x14ac:dyDescent="0.3">
      <c r="A36" s="395"/>
      <c r="B36" s="160" t="s">
        <v>317</v>
      </c>
      <c r="C36" s="490"/>
      <c r="D36" s="496"/>
      <c r="E36" s="496"/>
      <c r="F36" s="496"/>
      <c r="G36" s="496"/>
      <c r="H36" s="159"/>
      <c r="I36" s="159"/>
      <c r="J36" s="161"/>
      <c r="K36" s="162"/>
      <c r="L36" s="2"/>
      <c r="M36" s="2"/>
      <c r="N36" s="2"/>
      <c r="O36" s="2"/>
      <c r="P36" s="2"/>
      <c r="Q36" s="2"/>
      <c r="R36" s="2"/>
      <c r="S36" s="2"/>
      <c r="T36" s="2"/>
      <c r="U36" s="2"/>
      <c r="V36" s="2"/>
      <c r="W36" s="2"/>
      <c r="X36" s="2"/>
      <c r="Y36" s="2"/>
      <c r="Z36" s="2"/>
    </row>
    <row r="37" spans="1:26" ht="34.5" customHeight="1" x14ac:dyDescent="0.3">
      <c r="A37" s="395"/>
      <c r="B37" s="160">
        <v>4</v>
      </c>
      <c r="C37" s="491"/>
      <c r="D37" s="495"/>
      <c r="E37" s="495"/>
      <c r="F37" s="502"/>
      <c r="G37" s="499"/>
      <c r="H37" s="159"/>
      <c r="I37" s="159"/>
      <c r="J37" s="146" t="str">
        <f>IF(OR(E35="X",F35="X",G35="x",F37="x",G37="X",F39="X",G39="X",G41="X" ),"x","")</f>
        <v/>
      </c>
      <c r="K37" s="162" t="s">
        <v>88</v>
      </c>
      <c r="L37" s="2"/>
      <c r="M37" s="2"/>
      <c r="N37" s="2"/>
      <c r="O37" s="2"/>
      <c r="P37" s="2"/>
      <c r="Q37" s="2"/>
      <c r="R37" s="2"/>
      <c r="S37" s="2"/>
      <c r="T37" s="2"/>
      <c r="U37" s="2"/>
      <c r="V37" s="2"/>
      <c r="W37" s="2"/>
      <c r="X37" s="2"/>
      <c r="Y37" s="2"/>
      <c r="Z37" s="2"/>
    </row>
    <row r="38" spans="1:26" ht="13.5" customHeight="1" x14ac:dyDescent="0.3">
      <c r="A38" s="395"/>
      <c r="B38" s="160" t="s">
        <v>318</v>
      </c>
      <c r="C38" s="490"/>
      <c r="D38" s="496"/>
      <c r="E38" s="496"/>
      <c r="F38" s="496"/>
      <c r="G38" s="496"/>
      <c r="H38" s="159"/>
      <c r="I38" s="159"/>
      <c r="J38" s="163"/>
      <c r="K38" s="162"/>
      <c r="L38" s="2"/>
      <c r="M38" s="2"/>
      <c r="N38" s="2"/>
      <c r="O38" s="2"/>
      <c r="P38" s="2"/>
      <c r="Q38" s="2"/>
      <c r="R38" s="2"/>
      <c r="S38" s="2"/>
      <c r="T38" s="2"/>
      <c r="U38" s="2"/>
      <c r="V38" s="2"/>
      <c r="W38" s="2"/>
      <c r="X38" s="2"/>
      <c r="Y38" s="2"/>
      <c r="Z38" s="2"/>
    </row>
    <row r="39" spans="1:26" ht="35.25" customHeight="1" x14ac:dyDescent="0.3">
      <c r="A39" s="395"/>
      <c r="B39" s="160">
        <v>3</v>
      </c>
      <c r="C39" s="438"/>
      <c r="D39" s="503"/>
      <c r="E39" s="501"/>
      <c r="F39" s="502"/>
      <c r="G39" s="499"/>
      <c r="H39" s="159"/>
      <c r="I39" s="159"/>
      <c r="J39" s="164" t="str">
        <f>IF(OR(C35="X",D35="X",D37="x",E37="x",E39="X",F41="X",F43="X",G43="X" ),"x","")</f>
        <v/>
      </c>
      <c r="K39" s="162" t="s">
        <v>89</v>
      </c>
      <c r="L39" s="2"/>
      <c r="M39" s="2"/>
      <c r="N39" s="2"/>
      <c r="O39" s="2"/>
      <c r="P39" s="2"/>
      <c r="Q39" s="2"/>
      <c r="R39" s="2"/>
      <c r="S39" s="2"/>
      <c r="T39" s="2"/>
      <c r="U39" s="2"/>
      <c r="V39" s="2"/>
      <c r="W39" s="2"/>
      <c r="X39" s="2"/>
      <c r="Y39" s="2"/>
      <c r="Z39" s="2"/>
    </row>
    <row r="40" spans="1:26" ht="13.5" customHeight="1" x14ac:dyDescent="0.3">
      <c r="A40" s="395"/>
      <c r="B40" s="160" t="s">
        <v>319</v>
      </c>
      <c r="C40" s="490"/>
      <c r="D40" s="496"/>
      <c r="E40" s="496"/>
      <c r="F40" s="496"/>
      <c r="G40" s="496"/>
      <c r="H40" s="159"/>
      <c r="I40" s="159"/>
      <c r="J40" s="165"/>
      <c r="K40" s="162"/>
      <c r="L40" s="2"/>
      <c r="M40" s="2"/>
      <c r="N40" s="2"/>
      <c r="O40" s="2"/>
      <c r="P40" s="2"/>
      <c r="Q40" s="2"/>
      <c r="R40" s="2"/>
      <c r="S40" s="2"/>
      <c r="T40" s="2"/>
      <c r="U40" s="2"/>
      <c r="V40" s="2"/>
      <c r="W40" s="2"/>
      <c r="X40" s="2"/>
      <c r="Y40" s="2"/>
      <c r="Z40" s="2"/>
    </row>
    <row r="41" spans="1:26" ht="36" customHeight="1" x14ac:dyDescent="0.3">
      <c r="A41" s="395"/>
      <c r="B41" s="160">
        <v>2</v>
      </c>
      <c r="C41" s="438"/>
      <c r="D41" s="440"/>
      <c r="E41" s="500"/>
      <c r="F41" s="501"/>
      <c r="G41" s="499"/>
      <c r="H41" s="159"/>
      <c r="I41" s="159"/>
      <c r="J41" s="166" t="str">
        <f>IF(OR(C37="X",D39="X",E41="x",E43="x" ),"x","")</f>
        <v/>
      </c>
      <c r="K41" s="162" t="s">
        <v>90</v>
      </c>
      <c r="L41" s="2"/>
      <c r="M41" s="2"/>
      <c r="N41" s="2"/>
      <c r="O41" s="2"/>
      <c r="P41" s="2"/>
      <c r="Q41" s="2"/>
      <c r="R41" s="2"/>
      <c r="S41" s="2"/>
      <c r="T41" s="2"/>
      <c r="U41" s="2"/>
      <c r="V41" s="2"/>
      <c r="W41" s="2"/>
      <c r="X41" s="2"/>
      <c r="Y41" s="2"/>
      <c r="Z41" s="2"/>
    </row>
    <row r="42" spans="1:26" ht="13.5" customHeight="1" x14ac:dyDescent="0.3">
      <c r="A42" s="395"/>
      <c r="B42" s="160" t="s">
        <v>320</v>
      </c>
      <c r="C42" s="490"/>
      <c r="D42" s="496"/>
      <c r="E42" s="496"/>
      <c r="F42" s="496"/>
      <c r="G42" s="496"/>
      <c r="H42" s="159"/>
      <c r="I42" s="159"/>
      <c r="J42" s="165"/>
      <c r="K42" s="162"/>
      <c r="L42" s="2"/>
      <c r="M42" s="2"/>
      <c r="N42" s="2"/>
      <c r="O42" s="2"/>
      <c r="P42" s="2"/>
      <c r="Q42" s="2"/>
      <c r="R42" s="2"/>
      <c r="S42" s="2"/>
      <c r="T42" s="2"/>
      <c r="U42" s="2"/>
      <c r="V42" s="2"/>
      <c r="W42" s="2"/>
      <c r="X42" s="2"/>
      <c r="Y42" s="2"/>
      <c r="Z42" s="2"/>
    </row>
    <row r="43" spans="1:26" ht="38.25" customHeight="1" x14ac:dyDescent="0.3">
      <c r="A43" s="395"/>
      <c r="B43" s="160">
        <v>1</v>
      </c>
      <c r="C43" s="438"/>
      <c r="D43" s="440"/>
      <c r="E43" s="497"/>
      <c r="F43" s="498"/>
      <c r="G43" s="495"/>
      <c r="H43" s="159"/>
      <c r="I43" s="159"/>
      <c r="J43" s="167" t="str">
        <f>IF(OR(C39="X",C41="X",D41="x",C43="x",D43="x" ),"x","")</f>
        <v/>
      </c>
      <c r="K43" s="162" t="s">
        <v>91</v>
      </c>
      <c r="L43" s="2"/>
      <c r="M43" s="2"/>
      <c r="N43" s="2"/>
      <c r="O43" s="2"/>
      <c r="P43" s="2"/>
      <c r="Q43" s="2"/>
      <c r="R43" s="2"/>
      <c r="S43" s="2"/>
      <c r="T43" s="2"/>
      <c r="U43" s="2"/>
      <c r="V43" s="2"/>
      <c r="W43" s="2"/>
      <c r="X43" s="2"/>
      <c r="Y43" s="2"/>
      <c r="Z43" s="2"/>
    </row>
    <row r="44" spans="1:26" ht="17.25" customHeight="1" x14ac:dyDescent="0.3">
      <c r="A44" s="395"/>
      <c r="B44" s="160" t="s">
        <v>321</v>
      </c>
      <c r="C44" s="439"/>
      <c r="D44" s="441"/>
      <c r="E44" s="441"/>
      <c r="F44" s="441"/>
      <c r="G44" s="441"/>
      <c r="H44" s="168"/>
      <c r="I44" s="159"/>
      <c r="J44" s="159"/>
      <c r="K44" s="160"/>
      <c r="L44" s="2"/>
      <c r="M44" s="2"/>
      <c r="N44" s="2"/>
      <c r="O44" s="2"/>
      <c r="P44" s="2"/>
      <c r="Q44" s="2"/>
      <c r="R44" s="2"/>
      <c r="S44" s="2"/>
      <c r="T44" s="2"/>
      <c r="U44" s="2"/>
      <c r="V44" s="2"/>
      <c r="W44" s="2"/>
      <c r="X44" s="2"/>
      <c r="Y44" s="2"/>
      <c r="Z44" s="2"/>
    </row>
    <row r="45" spans="1:26" ht="13.5" customHeight="1" x14ac:dyDescent="0.3">
      <c r="A45" s="158"/>
      <c r="B45" s="159"/>
      <c r="C45" s="159">
        <v>1</v>
      </c>
      <c r="D45" s="159">
        <v>2</v>
      </c>
      <c r="E45" s="159">
        <v>3</v>
      </c>
      <c r="F45" s="159">
        <v>4</v>
      </c>
      <c r="G45" s="159">
        <v>5</v>
      </c>
      <c r="H45" s="159"/>
      <c r="I45" s="159"/>
      <c r="J45" s="159"/>
      <c r="K45" s="160"/>
      <c r="L45" s="2"/>
      <c r="M45" s="2"/>
      <c r="N45" s="2"/>
      <c r="O45" s="2"/>
      <c r="P45" s="2"/>
      <c r="Q45" s="2"/>
      <c r="R45" s="2"/>
      <c r="S45" s="2"/>
      <c r="T45" s="2"/>
      <c r="U45" s="2"/>
      <c r="V45" s="2"/>
      <c r="W45" s="2"/>
      <c r="X45" s="2"/>
      <c r="Y45" s="2"/>
      <c r="Z45" s="2"/>
    </row>
    <row r="46" spans="1:26" ht="13.5" customHeight="1" x14ac:dyDescent="0.3">
      <c r="A46" s="158"/>
      <c r="B46" s="159"/>
      <c r="C46" s="159" t="s">
        <v>322</v>
      </c>
      <c r="D46" s="159" t="s">
        <v>323</v>
      </c>
      <c r="E46" s="159" t="s">
        <v>324</v>
      </c>
      <c r="F46" s="159" t="s">
        <v>315</v>
      </c>
      <c r="G46" s="159" t="s">
        <v>325</v>
      </c>
      <c r="H46" s="159"/>
      <c r="I46" s="159"/>
      <c r="J46" s="159"/>
      <c r="K46" s="160"/>
      <c r="L46" s="2"/>
      <c r="M46" s="2"/>
      <c r="N46" s="2"/>
      <c r="O46" s="2"/>
      <c r="P46" s="2"/>
      <c r="Q46" s="2"/>
      <c r="R46" s="2"/>
      <c r="S46" s="2"/>
      <c r="T46" s="2"/>
      <c r="U46" s="2"/>
      <c r="V46" s="2"/>
      <c r="W46" s="2"/>
      <c r="X46" s="2"/>
      <c r="Y46" s="2"/>
      <c r="Z46" s="2"/>
    </row>
    <row r="47" spans="1:26" ht="13.5" customHeight="1" x14ac:dyDescent="0.3">
      <c r="A47" s="158"/>
      <c r="B47" s="159"/>
      <c r="C47" s="504" t="s">
        <v>326</v>
      </c>
      <c r="D47" s="467"/>
      <c r="E47" s="467"/>
      <c r="F47" s="467"/>
      <c r="G47" s="468"/>
      <c r="H47" s="159"/>
      <c r="I47" s="159"/>
      <c r="J47" s="159"/>
      <c r="K47" s="160"/>
      <c r="L47" s="2"/>
      <c r="M47" s="2"/>
      <c r="N47" s="2"/>
      <c r="O47" s="2"/>
      <c r="P47" s="2"/>
      <c r="Q47" s="2"/>
      <c r="R47" s="2"/>
      <c r="S47" s="2"/>
      <c r="T47" s="2"/>
      <c r="U47" s="2"/>
      <c r="V47" s="2"/>
      <c r="W47" s="2"/>
      <c r="X47" s="2"/>
      <c r="Y47" s="2"/>
      <c r="Z47" s="2"/>
    </row>
    <row r="48" spans="1:26" ht="13.5" customHeight="1" x14ac:dyDescent="0.3">
      <c r="A48" s="158"/>
      <c r="B48" s="159"/>
      <c r="C48" s="469"/>
      <c r="D48" s="470"/>
      <c r="E48" s="470"/>
      <c r="F48" s="470"/>
      <c r="G48" s="471"/>
      <c r="H48" s="159"/>
      <c r="I48" s="159"/>
      <c r="J48" s="159"/>
      <c r="K48" s="160"/>
      <c r="L48" s="2"/>
      <c r="M48" s="2"/>
      <c r="N48" s="2"/>
      <c r="O48" s="2"/>
      <c r="P48" s="2"/>
      <c r="Q48" s="2"/>
      <c r="R48" s="2"/>
      <c r="S48" s="2"/>
      <c r="T48" s="2"/>
      <c r="U48" s="2"/>
      <c r="V48" s="2"/>
      <c r="W48" s="2"/>
      <c r="X48" s="2"/>
      <c r="Y48" s="2"/>
      <c r="Z48" s="2"/>
    </row>
    <row r="49" spans="1:26" ht="22.5" customHeight="1" x14ac:dyDescent="0.3">
      <c r="A49" s="169"/>
      <c r="B49" s="170"/>
      <c r="C49" s="170"/>
      <c r="D49" s="170"/>
      <c r="E49" s="170"/>
      <c r="F49" s="170"/>
      <c r="G49" s="170"/>
      <c r="H49" s="170"/>
      <c r="I49" s="170"/>
      <c r="J49" s="170"/>
      <c r="K49" s="171"/>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2" t="s">
        <v>311</v>
      </c>
      <c r="B51" s="447" t="e">
        <f>DESCRIPCION!#REF!</f>
        <v>#REF!</v>
      </c>
      <c r="C51" s="344"/>
      <c r="D51" s="344"/>
      <c r="E51" s="344"/>
      <c r="F51" s="344"/>
      <c r="G51" s="344"/>
      <c r="H51" s="344"/>
      <c r="I51" s="345"/>
      <c r="J51" s="137" t="s">
        <v>312</v>
      </c>
      <c r="K51" s="138" t="str">
        <f>IF(J57="x","EXTREMA",IF(J59="x","ALTA",IF(J61="x","MODERADA",IF(J63="x","BAJA",""))))</f>
        <v/>
      </c>
      <c r="L51" s="2"/>
      <c r="M51" s="2"/>
      <c r="N51" s="2"/>
      <c r="O51" s="2"/>
      <c r="P51" s="2"/>
      <c r="Q51" s="2"/>
      <c r="R51" s="2"/>
      <c r="S51" s="2"/>
      <c r="T51" s="2"/>
      <c r="U51" s="2"/>
      <c r="V51" s="2"/>
      <c r="W51" s="2"/>
      <c r="X51" s="2"/>
      <c r="Y51" s="2"/>
      <c r="Z51" s="2"/>
    </row>
    <row r="52" spans="1:26" ht="13.5" customHeight="1" x14ac:dyDescent="0.3">
      <c r="A52" s="448" t="s">
        <v>313</v>
      </c>
      <c r="B52" s="344"/>
      <c r="C52" s="449"/>
      <c r="D52" s="450" t="str">
        <f>PROBABILIDAD!T13</f>
        <v xml:space="preserve"> </v>
      </c>
      <c r="E52" s="345"/>
      <c r="F52" s="448" t="s">
        <v>314</v>
      </c>
      <c r="G52" s="344"/>
      <c r="H52" s="344"/>
      <c r="I52" s="345"/>
      <c r="J52" s="451"/>
      <c r="K52" s="345"/>
      <c r="L52" s="2"/>
      <c r="M52" s="2"/>
      <c r="N52" s="2"/>
      <c r="O52" s="2"/>
      <c r="P52" s="2"/>
      <c r="Q52" s="2"/>
      <c r="R52" s="2"/>
      <c r="S52" s="2"/>
      <c r="T52" s="2"/>
      <c r="U52" s="2"/>
      <c r="V52" s="2"/>
      <c r="W52" s="2"/>
      <c r="X52" s="2"/>
      <c r="Y52" s="2"/>
      <c r="Z52" s="2"/>
    </row>
    <row r="53" spans="1:26" ht="13.5" customHeight="1" x14ac:dyDescent="0.3">
      <c r="A53" s="158"/>
      <c r="B53" s="159"/>
      <c r="C53" s="159"/>
      <c r="D53" s="159"/>
      <c r="E53" s="159"/>
      <c r="F53" s="159"/>
      <c r="G53" s="159"/>
      <c r="H53" s="159"/>
      <c r="I53" s="159"/>
      <c r="J53" s="141"/>
      <c r="K53" s="142"/>
      <c r="L53" s="2"/>
      <c r="M53" s="2"/>
      <c r="N53" s="2"/>
      <c r="O53" s="2"/>
      <c r="P53" s="2"/>
      <c r="Q53" s="2"/>
      <c r="R53" s="2"/>
      <c r="S53" s="2"/>
      <c r="T53" s="2"/>
      <c r="U53" s="2"/>
      <c r="V53" s="2"/>
      <c r="W53" s="2"/>
      <c r="X53" s="2"/>
      <c r="Y53" s="2"/>
      <c r="Z53" s="2"/>
    </row>
    <row r="54" spans="1:26" ht="13.5" customHeight="1" x14ac:dyDescent="0.3">
      <c r="A54" s="158"/>
      <c r="B54" s="160"/>
      <c r="C54" s="159"/>
      <c r="D54" s="159"/>
      <c r="E54" s="159"/>
      <c r="F54" s="159"/>
      <c r="G54" s="159"/>
      <c r="H54" s="159"/>
      <c r="I54" s="159"/>
      <c r="J54" s="141"/>
      <c r="K54" s="142"/>
      <c r="L54" s="2"/>
      <c r="M54" s="2"/>
      <c r="N54" s="2"/>
      <c r="O54" s="2"/>
      <c r="P54" s="2"/>
      <c r="Q54" s="2"/>
      <c r="R54" s="2"/>
      <c r="S54" s="2"/>
      <c r="T54" s="2"/>
      <c r="U54" s="2"/>
      <c r="V54" s="2"/>
      <c r="W54" s="2"/>
      <c r="X54" s="2"/>
      <c r="Y54" s="2"/>
      <c r="Z54" s="2"/>
    </row>
    <row r="55" spans="1:26" ht="26.25" customHeight="1" x14ac:dyDescent="0.3">
      <c r="A55" s="488" t="s">
        <v>313</v>
      </c>
      <c r="B55" s="160">
        <v>5</v>
      </c>
      <c r="C55" s="489"/>
      <c r="D55" s="495"/>
      <c r="E55" s="499"/>
      <c r="F55" s="499"/>
      <c r="G55" s="499"/>
      <c r="H55" s="159"/>
      <c r="I55" s="159"/>
      <c r="J55" s="493" t="s">
        <v>316</v>
      </c>
      <c r="K55" s="459"/>
      <c r="L55" s="2"/>
      <c r="M55" s="2"/>
      <c r="N55" s="2"/>
      <c r="O55" s="2"/>
      <c r="P55" s="2"/>
      <c r="Q55" s="2"/>
      <c r="R55" s="2"/>
      <c r="S55" s="2"/>
      <c r="T55" s="2"/>
      <c r="U55" s="2"/>
      <c r="V55" s="2"/>
      <c r="W55" s="2"/>
      <c r="X55" s="2"/>
      <c r="Y55" s="2"/>
      <c r="Z55" s="2"/>
    </row>
    <row r="56" spans="1:26" ht="18.75" customHeight="1" x14ac:dyDescent="0.3">
      <c r="A56" s="395"/>
      <c r="B56" s="160" t="s">
        <v>317</v>
      </c>
      <c r="C56" s="490"/>
      <c r="D56" s="496"/>
      <c r="E56" s="496"/>
      <c r="F56" s="496"/>
      <c r="G56" s="496"/>
      <c r="H56" s="159"/>
      <c r="I56" s="159"/>
      <c r="J56" s="161"/>
      <c r="K56" s="162"/>
      <c r="L56" s="2"/>
      <c r="M56" s="2"/>
      <c r="N56" s="2"/>
      <c r="O56" s="2"/>
      <c r="P56" s="2"/>
      <c r="Q56" s="2"/>
      <c r="R56" s="2"/>
      <c r="S56" s="2"/>
      <c r="T56" s="2"/>
      <c r="U56" s="2"/>
      <c r="V56" s="2"/>
      <c r="W56" s="2"/>
      <c r="X56" s="2"/>
      <c r="Y56" s="2"/>
      <c r="Z56" s="2"/>
    </row>
    <row r="57" spans="1:26" ht="30.75" customHeight="1" x14ac:dyDescent="0.3">
      <c r="A57" s="395"/>
      <c r="B57" s="160">
        <v>4</v>
      </c>
      <c r="C57" s="491"/>
      <c r="D57" s="495"/>
      <c r="E57" s="495"/>
      <c r="F57" s="502"/>
      <c r="G57" s="499"/>
      <c r="H57" s="159"/>
      <c r="I57" s="159"/>
      <c r="J57" s="146" t="str">
        <f>IF(OR(E55="X",F55="X",G55="x",F57="x",G57="X",F59="X",G59="X",G61="X" ),"x","")</f>
        <v/>
      </c>
      <c r="K57" s="162" t="s">
        <v>88</v>
      </c>
      <c r="L57" s="2"/>
      <c r="M57" s="2"/>
      <c r="N57" s="2"/>
      <c r="O57" s="2"/>
      <c r="P57" s="2"/>
      <c r="Q57" s="2"/>
      <c r="R57" s="2"/>
      <c r="S57" s="2"/>
      <c r="T57" s="2"/>
      <c r="U57" s="2"/>
      <c r="V57" s="2"/>
      <c r="W57" s="2"/>
      <c r="X57" s="2"/>
      <c r="Y57" s="2"/>
      <c r="Z57" s="2"/>
    </row>
    <row r="58" spans="1:26" ht="13.5" customHeight="1" x14ac:dyDescent="0.3">
      <c r="A58" s="395"/>
      <c r="B58" s="160" t="s">
        <v>318</v>
      </c>
      <c r="C58" s="490"/>
      <c r="D58" s="496"/>
      <c r="E58" s="496"/>
      <c r="F58" s="496"/>
      <c r="G58" s="496"/>
      <c r="H58" s="159"/>
      <c r="I58" s="159"/>
      <c r="J58" s="163"/>
      <c r="K58" s="162"/>
      <c r="L58" s="2"/>
      <c r="M58" s="2"/>
      <c r="N58" s="2"/>
      <c r="O58" s="2"/>
      <c r="P58" s="2"/>
      <c r="Q58" s="2"/>
      <c r="R58" s="2"/>
      <c r="S58" s="2"/>
      <c r="T58" s="2"/>
      <c r="U58" s="2"/>
      <c r="V58" s="2"/>
      <c r="W58" s="2"/>
      <c r="X58" s="2"/>
      <c r="Y58" s="2"/>
      <c r="Z58" s="2"/>
    </row>
    <row r="59" spans="1:26" ht="26.25" customHeight="1" x14ac:dyDescent="0.3">
      <c r="A59" s="395"/>
      <c r="B59" s="160">
        <v>3</v>
      </c>
      <c r="C59" s="438"/>
      <c r="D59" s="503"/>
      <c r="E59" s="501"/>
      <c r="F59" s="502"/>
      <c r="G59" s="499"/>
      <c r="H59" s="159"/>
      <c r="I59" s="159"/>
      <c r="J59" s="164" t="str">
        <f>IF(OR(C55="X",D55="X",D57="x",E57="x",E59="X",F61="X",F63="X",G63="X" ),"x","")</f>
        <v/>
      </c>
      <c r="K59" s="162" t="s">
        <v>89</v>
      </c>
      <c r="L59" s="2"/>
      <c r="M59" s="2"/>
      <c r="N59" s="2"/>
      <c r="O59" s="2"/>
      <c r="P59" s="2"/>
      <c r="Q59" s="2"/>
      <c r="R59" s="2"/>
      <c r="S59" s="2"/>
      <c r="T59" s="2"/>
      <c r="U59" s="2"/>
      <c r="V59" s="2"/>
      <c r="W59" s="2"/>
      <c r="X59" s="2"/>
      <c r="Y59" s="2"/>
      <c r="Z59" s="2"/>
    </row>
    <row r="60" spans="1:26" ht="13.5" customHeight="1" x14ac:dyDescent="0.3">
      <c r="A60" s="395"/>
      <c r="B60" s="160" t="s">
        <v>319</v>
      </c>
      <c r="C60" s="490"/>
      <c r="D60" s="496"/>
      <c r="E60" s="496"/>
      <c r="F60" s="496"/>
      <c r="G60" s="496"/>
      <c r="H60" s="159"/>
      <c r="I60" s="159"/>
      <c r="J60" s="165"/>
      <c r="K60" s="162"/>
      <c r="L60" s="2"/>
      <c r="M60" s="2"/>
      <c r="N60" s="2"/>
      <c r="O60" s="2"/>
      <c r="P60" s="2"/>
      <c r="Q60" s="2"/>
      <c r="R60" s="2"/>
      <c r="S60" s="2"/>
      <c r="T60" s="2"/>
      <c r="U60" s="2"/>
      <c r="V60" s="2"/>
      <c r="W60" s="2"/>
      <c r="X60" s="2"/>
      <c r="Y60" s="2"/>
      <c r="Z60" s="2"/>
    </row>
    <row r="61" spans="1:26" ht="30" customHeight="1" x14ac:dyDescent="0.3">
      <c r="A61" s="395"/>
      <c r="B61" s="160">
        <v>2</v>
      </c>
      <c r="C61" s="438"/>
      <c r="D61" s="440"/>
      <c r="E61" s="500"/>
      <c r="F61" s="501"/>
      <c r="G61" s="499"/>
      <c r="H61" s="159"/>
      <c r="I61" s="159"/>
      <c r="J61" s="166" t="str">
        <f>IF(OR(C57="X",D59="X",E61="x",E63="x" ),"x","")</f>
        <v/>
      </c>
      <c r="K61" s="162" t="s">
        <v>90</v>
      </c>
      <c r="L61" s="2"/>
      <c r="M61" s="2"/>
      <c r="N61" s="2"/>
      <c r="O61" s="2"/>
      <c r="P61" s="2"/>
      <c r="Q61" s="2"/>
      <c r="R61" s="2"/>
      <c r="S61" s="2"/>
      <c r="T61" s="2"/>
      <c r="U61" s="2"/>
      <c r="V61" s="2"/>
      <c r="W61" s="2"/>
      <c r="X61" s="2"/>
      <c r="Y61" s="2"/>
      <c r="Z61" s="2"/>
    </row>
    <row r="62" spans="1:26" ht="13.5" customHeight="1" x14ac:dyDescent="0.3">
      <c r="A62" s="395"/>
      <c r="B62" s="160" t="s">
        <v>320</v>
      </c>
      <c r="C62" s="490"/>
      <c r="D62" s="496"/>
      <c r="E62" s="496"/>
      <c r="F62" s="496"/>
      <c r="G62" s="496"/>
      <c r="H62" s="159"/>
      <c r="I62" s="159"/>
      <c r="J62" s="165"/>
      <c r="K62" s="162"/>
      <c r="L62" s="2"/>
      <c r="M62" s="2"/>
      <c r="N62" s="2"/>
      <c r="O62" s="2"/>
      <c r="P62" s="2"/>
      <c r="Q62" s="2"/>
      <c r="R62" s="2"/>
      <c r="S62" s="2"/>
      <c r="T62" s="2"/>
      <c r="U62" s="2"/>
      <c r="V62" s="2"/>
      <c r="W62" s="2"/>
      <c r="X62" s="2"/>
      <c r="Y62" s="2"/>
      <c r="Z62" s="2"/>
    </row>
    <row r="63" spans="1:26" ht="30.75" customHeight="1" x14ac:dyDescent="0.3">
      <c r="A63" s="395"/>
      <c r="B63" s="160">
        <v>1</v>
      </c>
      <c r="C63" s="438"/>
      <c r="D63" s="440"/>
      <c r="E63" s="503"/>
      <c r="F63" s="495"/>
      <c r="G63" s="495"/>
      <c r="H63" s="159"/>
      <c r="I63" s="159"/>
      <c r="J63" s="167" t="str">
        <f>IF(OR(C59="X",C61="X",D61="x",C63="x",D63="x" ),"x","")</f>
        <v/>
      </c>
      <c r="K63" s="162" t="s">
        <v>91</v>
      </c>
      <c r="L63" s="2"/>
      <c r="M63" s="2"/>
      <c r="N63" s="2"/>
      <c r="O63" s="2"/>
      <c r="P63" s="2"/>
      <c r="Q63" s="2"/>
      <c r="R63" s="2"/>
      <c r="S63" s="2"/>
      <c r="T63" s="2"/>
      <c r="U63" s="2"/>
      <c r="V63" s="2"/>
      <c r="W63" s="2"/>
      <c r="X63" s="2"/>
      <c r="Y63" s="2"/>
      <c r="Z63" s="2"/>
    </row>
    <row r="64" spans="1:26" ht="20.25" customHeight="1" x14ac:dyDescent="0.3">
      <c r="A64" s="395"/>
      <c r="B64" s="160" t="s">
        <v>321</v>
      </c>
      <c r="C64" s="439"/>
      <c r="D64" s="441"/>
      <c r="E64" s="441"/>
      <c r="F64" s="441"/>
      <c r="G64" s="441"/>
      <c r="H64" s="168"/>
      <c r="I64" s="159"/>
      <c r="J64" s="159"/>
      <c r="K64" s="160"/>
      <c r="L64" s="2"/>
      <c r="M64" s="2"/>
      <c r="N64" s="2"/>
      <c r="O64" s="2"/>
      <c r="P64" s="2"/>
      <c r="Q64" s="2"/>
      <c r="R64" s="2"/>
      <c r="S64" s="2"/>
      <c r="T64" s="2"/>
      <c r="U64" s="2"/>
      <c r="V64" s="2"/>
      <c r="W64" s="2"/>
      <c r="X64" s="2"/>
      <c r="Y64" s="2"/>
      <c r="Z64" s="2"/>
    </row>
    <row r="65" spans="1:26" ht="13.5" customHeight="1" x14ac:dyDescent="0.3">
      <c r="A65" s="158"/>
      <c r="B65" s="159"/>
      <c r="C65" s="159">
        <v>1</v>
      </c>
      <c r="D65" s="159">
        <v>2</v>
      </c>
      <c r="E65" s="159">
        <v>3</v>
      </c>
      <c r="F65" s="159">
        <v>4</v>
      </c>
      <c r="G65" s="159">
        <v>5</v>
      </c>
      <c r="H65" s="159"/>
      <c r="I65" s="159"/>
      <c r="J65" s="159"/>
      <c r="K65" s="160"/>
      <c r="L65" s="2"/>
      <c r="M65" s="2"/>
      <c r="N65" s="2"/>
      <c r="O65" s="2"/>
      <c r="P65" s="2"/>
      <c r="Q65" s="2"/>
      <c r="R65" s="2"/>
      <c r="S65" s="2"/>
      <c r="T65" s="2"/>
      <c r="U65" s="2"/>
      <c r="V65" s="2"/>
      <c r="W65" s="2"/>
      <c r="X65" s="2"/>
      <c r="Y65" s="2"/>
      <c r="Z65" s="2"/>
    </row>
    <row r="66" spans="1:26" ht="13.5" customHeight="1" x14ac:dyDescent="0.3">
      <c r="A66" s="158"/>
      <c r="B66" s="159"/>
      <c r="C66" s="159" t="s">
        <v>322</v>
      </c>
      <c r="D66" s="159" t="s">
        <v>323</v>
      </c>
      <c r="E66" s="159" t="s">
        <v>324</v>
      </c>
      <c r="F66" s="159" t="s">
        <v>315</v>
      </c>
      <c r="G66" s="159" t="s">
        <v>325</v>
      </c>
      <c r="H66" s="159"/>
      <c r="I66" s="159"/>
      <c r="J66" s="159"/>
      <c r="K66" s="160"/>
      <c r="L66" s="2"/>
      <c r="M66" s="2"/>
      <c r="N66" s="2"/>
      <c r="O66" s="2"/>
      <c r="P66" s="2"/>
      <c r="Q66" s="2"/>
      <c r="R66" s="2"/>
      <c r="S66" s="2"/>
      <c r="T66" s="2"/>
      <c r="U66" s="2"/>
      <c r="V66" s="2"/>
      <c r="W66" s="2"/>
      <c r="X66" s="2"/>
      <c r="Y66" s="2"/>
      <c r="Z66" s="2"/>
    </row>
    <row r="67" spans="1:26" ht="15" customHeight="1" x14ac:dyDescent="0.3">
      <c r="A67" s="158"/>
      <c r="B67" s="159"/>
      <c r="C67" s="504" t="s">
        <v>326</v>
      </c>
      <c r="D67" s="467"/>
      <c r="E67" s="467"/>
      <c r="F67" s="467"/>
      <c r="G67" s="468"/>
      <c r="H67" s="159"/>
      <c r="I67" s="159"/>
      <c r="J67" s="159"/>
      <c r="K67" s="160"/>
      <c r="L67" s="2"/>
      <c r="M67" s="2"/>
      <c r="N67" s="2"/>
      <c r="O67" s="2"/>
      <c r="P67" s="2"/>
      <c r="Q67" s="2"/>
      <c r="R67" s="2"/>
      <c r="S67" s="2"/>
      <c r="T67" s="2"/>
      <c r="U67" s="2"/>
      <c r="V67" s="2"/>
      <c r="W67" s="2"/>
      <c r="X67" s="2"/>
      <c r="Y67" s="2"/>
      <c r="Z67" s="2"/>
    </row>
    <row r="68" spans="1:26" ht="15" customHeight="1" x14ac:dyDescent="0.3">
      <c r="A68" s="158"/>
      <c r="B68" s="159"/>
      <c r="C68" s="469"/>
      <c r="D68" s="470"/>
      <c r="E68" s="470"/>
      <c r="F68" s="470"/>
      <c r="G68" s="471"/>
      <c r="H68" s="159"/>
      <c r="I68" s="159"/>
      <c r="J68" s="159"/>
      <c r="K68" s="160"/>
      <c r="L68" s="2"/>
      <c r="M68" s="2"/>
      <c r="N68" s="2"/>
      <c r="O68" s="2"/>
      <c r="P68" s="2"/>
      <c r="Q68" s="2"/>
      <c r="R68" s="2"/>
      <c r="S68" s="2"/>
      <c r="T68" s="2"/>
      <c r="U68" s="2"/>
      <c r="V68" s="2"/>
      <c r="W68" s="2"/>
      <c r="X68" s="2"/>
      <c r="Y68" s="2"/>
      <c r="Z68" s="2"/>
    </row>
    <row r="69" spans="1:26" ht="45.75" customHeight="1" x14ac:dyDescent="0.3">
      <c r="A69" s="173"/>
      <c r="B69" s="174"/>
      <c r="C69" s="174"/>
      <c r="D69" s="174"/>
      <c r="E69" s="174"/>
      <c r="F69" s="174"/>
      <c r="G69" s="174"/>
      <c r="H69" s="174"/>
      <c r="I69" s="174"/>
      <c r="J69" s="174"/>
      <c r="K69" s="175"/>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7" t="s">
        <v>311</v>
      </c>
      <c r="B71" s="492" t="e">
        <f>DESCRIPCION!#REF!</f>
        <v>#REF!</v>
      </c>
      <c r="C71" s="344"/>
      <c r="D71" s="344"/>
      <c r="E71" s="344"/>
      <c r="F71" s="344"/>
      <c r="G71" s="344"/>
      <c r="H71" s="344"/>
      <c r="I71" s="345"/>
      <c r="J71" s="137" t="s">
        <v>312</v>
      </c>
      <c r="K71" s="138" t="str">
        <f>IF(J77="x","EXTREMA",IF(J79="x","ALTA",IF(J81="x","MODERADA",IF(J83="x","BAJA",""))))</f>
        <v/>
      </c>
      <c r="L71" s="2"/>
      <c r="M71" s="2"/>
      <c r="N71" s="2"/>
      <c r="O71" s="2"/>
      <c r="P71" s="2"/>
      <c r="Q71" s="2"/>
      <c r="R71" s="2"/>
      <c r="S71" s="2"/>
      <c r="T71" s="2"/>
      <c r="U71" s="2"/>
      <c r="V71" s="2"/>
      <c r="W71" s="2"/>
      <c r="X71" s="2"/>
      <c r="Y71" s="2"/>
      <c r="Z71" s="2"/>
    </row>
    <row r="72" spans="1:26" ht="13.5" customHeight="1" x14ac:dyDescent="0.3">
      <c r="A72" s="448" t="s">
        <v>313</v>
      </c>
      <c r="B72" s="344"/>
      <c r="C72" s="449"/>
      <c r="D72" s="450" t="str">
        <f>PROBABILIDAD!T14</f>
        <v xml:space="preserve"> </v>
      </c>
      <c r="E72" s="345"/>
      <c r="F72" s="448" t="s">
        <v>314</v>
      </c>
      <c r="G72" s="344"/>
      <c r="H72" s="344"/>
      <c r="I72" s="345"/>
      <c r="J72" s="451"/>
      <c r="K72" s="345"/>
      <c r="L72" s="2"/>
      <c r="M72" s="2"/>
      <c r="N72" s="2"/>
      <c r="O72" s="2"/>
      <c r="P72" s="2"/>
      <c r="Q72" s="2"/>
      <c r="R72" s="2"/>
      <c r="S72" s="2"/>
      <c r="T72" s="2"/>
      <c r="U72" s="2"/>
      <c r="V72" s="2"/>
      <c r="W72" s="2"/>
      <c r="X72" s="2"/>
      <c r="Y72" s="2"/>
      <c r="Z72" s="2"/>
    </row>
    <row r="73" spans="1:26" ht="21.75" customHeight="1" x14ac:dyDescent="0.3">
      <c r="A73" s="139"/>
      <c r="B73" s="140"/>
      <c r="C73" s="140"/>
      <c r="D73" s="140"/>
      <c r="E73" s="140"/>
      <c r="F73" s="140"/>
      <c r="G73" s="140"/>
      <c r="H73" s="140"/>
      <c r="I73" s="140"/>
      <c r="J73" s="141"/>
      <c r="K73" s="142"/>
      <c r="L73" s="2"/>
      <c r="M73" s="2"/>
      <c r="N73" s="2"/>
      <c r="O73" s="2"/>
      <c r="P73" s="2"/>
      <c r="Q73" s="2"/>
      <c r="R73" s="2"/>
      <c r="S73" s="2"/>
      <c r="T73" s="2"/>
      <c r="U73" s="2"/>
      <c r="V73" s="2"/>
      <c r="W73" s="2"/>
      <c r="X73" s="2"/>
      <c r="Y73" s="2"/>
      <c r="Z73" s="2"/>
    </row>
    <row r="74" spans="1:26" ht="18.75" customHeight="1" x14ac:dyDescent="0.3">
      <c r="A74" s="139"/>
      <c r="B74" s="140"/>
      <c r="C74" s="143"/>
      <c r="D74" s="140"/>
      <c r="E74" s="140"/>
      <c r="F74" s="140"/>
      <c r="G74" s="140"/>
      <c r="H74" s="140"/>
      <c r="I74" s="140"/>
      <c r="J74" s="141"/>
      <c r="K74" s="142"/>
      <c r="L74" s="2"/>
      <c r="M74" s="2"/>
      <c r="N74" s="2"/>
      <c r="O74" s="2"/>
      <c r="P74" s="2"/>
      <c r="Q74" s="2"/>
      <c r="R74" s="2"/>
      <c r="S74" s="2"/>
      <c r="T74" s="2"/>
      <c r="U74" s="2"/>
      <c r="V74" s="2"/>
      <c r="W74" s="2"/>
      <c r="X74" s="2"/>
      <c r="Y74" s="2"/>
      <c r="Z74" s="2"/>
    </row>
    <row r="75" spans="1:26" ht="42.75" customHeight="1" x14ac:dyDescent="0.3">
      <c r="A75" s="442" t="s">
        <v>313</v>
      </c>
      <c r="B75" s="140">
        <v>5</v>
      </c>
      <c r="C75" s="477"/>
      <c r="D75" s="465"/>
      <c r="E75" s="443"/>
      <c r="F75" s="443"/>
      <c r="G75" s="443"/>
      <c r="H75" s="140"/>
      <c r="I75" s="140"/>
      <c r="J75" s="458" t="s">
        <v>316</v>
      </c>
      <c r="K75" s="459"/>
      <c r="L75" s="2"/>
      <c r="M75" s="2"/>
      <c r="N75" s="2"/>
      <c r="O75" s="2"/>
      <c r="P75" s="2"/>
      <c r="Q75" s="2"/>
      <c r="R75" s="2"/>
      <c r="S75" s="2"/>
      <c r="T75" s="2"/>
      <c r="U75" s="2"/>
      <c r="V75" s="2"/>
      <c r="W75" s="2"/>
      <c r="X75" s="2"/>
      <c r="Y75" s="2"/>
      <c r="Z75" s="2"/>
    </row>
    <row r="76" spans="1:26" ht="13.5" customHeight="1" x14ac:dyDescent="0.3">
      <c r="A76" s="395"/>
      <c r="B76" s="140" t="s">
        <v>317</v>
      </c>
      <c r="C76" s="455"/>
      <c r="D76" s="444"/>
      <c r="E76" s="444"/>
      <c r="F76" s="444"/>
      <c r="G76" s="444"/>
      <c r="H76" s="140"/>
      <c r="I76" s="140"/>
      <c r="J76" s="144"/>
      <c r="K76" s="145"/>
      <c r="L76" s="2"/>
      <c r="M76" s="2"/>
      <c r="N76" s="2"/>
      <c r="O76" s="2"/>
      <c r="P76" s="2"/>
      <c r="Q76" s="2"/>
      <c r="R76" s="2"/>
      <c r="S76" s="2"/>
      <c r="T76" s="2"/>
      <c r="U76" s="2"/>
      <c r="V76" s="2"/>
      <c r="W76" s="2"/>
      <c r="X76" s="2"/>
      <c r="Y76" s="2"/>
      <c r="Z76" s="2"/>
    </row>
    <row r="77" spans="1:26" ht="29.25" customHeight="1" x14ac:dyDescent="0.3">
      <c r="A77" s="395"/>
      <c r="B77" s="140">
        <v>4</v>
      </c>
      <c r="C77" s="478"/>
      <c r="D77" s="465"/>
      <c r="E77" s="465"/>
      <c r="F77" s="479"/>
      <c r="G77" s="443"/>
      <c r="H77" s="140"/>
      <c r="I77" s="140"/>
      <c r="J77" s="176" t="str">
        <f>IF(OR(E75="X",F75="X",G75="x",F77="x",G77="X",F79="X",G79="X",G81="X" ),"x","")</f>
        <v/>
      </c>
      <c r="K77" s="145" t="s">
        <v>88</v>
      </c>
      <c r="L77" s="2"/>
      <c r="M77" s="2"/>
      <c r="N77" s="2"/>
      <c r="O77" s="2"/>
      <c r="P77" s="2"/>
      <c r="Q77" s="2"/>
      <c r="R77" s="2"/>
      <c r="S77" s="2"/>
      <c r="T77" s="2"/>
      <c r="U77" s="2"/>
      <c r="V77" s="2"/>
      <c r="W77" s="2"/>
      <c r="X77" s="2"/>
      <c r="Y77" s="2"/>
      <c r="Z77" s="2"/>
    </row>
    <row r="78" spans="1:26" ht="13.5" customHeight="1" x14ac:dyDescent="0.3">
      <c r="A78" s="395"/>
      <c r="B78" s="140" t="s">
        <v>318</v>
      </c>
      <c r="C78" s="455"/>
      <c r="D78" s="444"/>
      <c r="E78" s="444"/>
      <c r="F78" s="444"/>
      <c r="G78" s="444"/>
      <c r="H78" s="140"/>
      <c r="I78" s="140"/>
      <c r="J78" s="147"/>
      <c r="K78" s="145"/>
      <c r="L78" s="2"/>
      <c r="M78" s="2"/>
      <c r="N78" s="2"/>
      <c r="O78" s="2"/>
      <c r="P78" s="2"/>
      <c r="Q78" s="2"/>
      <c r="R78" s="2"/>
      <c r="S78" s="2"/>
      <c r="T78" s="2"/>
      <c r="U78" s="2"/>
      <c r="V78" s="2"/>
      <c r="W78" s="2"/>
      <c r="X78" s="2"/>
      <c r="Y78" s="2"/>
      <c r="Z78" s="2"/>
    </row>
    <row r="79" spans="1:26" ht="29.25" customHeight="1" x14ac:dyDescent="0.3">
      <c r="A79" s="395"/>
      <c r="B79" s="140">
        <v>3</v>
      </c>
      <c r="C79" s="452"/>
      <c r="D79" s="481"/>
      <c r="E79" s="446"/>
      <c r="F79" s="479"/>
      <c r="G79" s="443"/>
      <c r="H79" s="140"/>
      <c r="I79" s="140"/>
      <c r="J79" s="148" t="str">
        <f>IF(OR(C75="X",D75="X",D77="x",E77="x",E79="X",F81="X",F83="X",G83="X" ),"x","")</f>
        <v/>
      </c>
      <c r="K79" s="145" t="s">
        <v>89</v>
      </c>
      <c r="L79" s="2"/>
      <c r="M79" s="2"/>
      <c r="N79" s="2"/>
      <c r="O79" s="2"/>
      <c r="P79" s="2"/>
      <c r="Q79" s="2"/>
      <c r="R79" s="2"/>
      <c r="S79" s="2"/>
      <c r="T79" s="2"/>
      <c r="U79" s="2"/>
      <c r="V79" s="2"/>
      <c r="W79" s="2"/>
      <c r="X79" s="2"/>
      <c r="Y79" s="2"/>
      <c r="Z79" s="2"/>
    </row>
    <row r="80" spans="1:26" ht="13.5" customHeight="1" x14ac:dyDescent="0.3">
      <c r="A80" s="395"/>
      <c r="B80" s="140" t="s">
        <v>319</v>
      </c>
      <c r="C80" s="455"/>
      <c r="D80" s="444"/>
      <c r="E80" s="444"/>
      <c r="F80" s="444"/>
      <c r="G80" s="444"/>
      <c r="H80" s="140"/>
      <c r="I80" s="140"/>
      <c r="J80" s="149"/>
      <c r="K80" s="145"/>
      <c r="L80" s="2"/>
      <c r="M80" s="2"/>
      <c r="N80" s="2"/>
      <c r="O80" s="2"/>
      <c r="P80" s="2"/>
      <c r="Q80" s="2"/>
      <c r="R80" s="2"/>
      <c r="S80" s="2"/>
      <c r="T80" s="2"/>
      <c r="U80" s="2"/>
      <c r="V80" s="2"/>
      <c r="W80" s="2"/>
      <c r="X80" s="2"/>
      <c r="Y80" s="2"/>
      <c r="Z80" s="2"/>
    </row>
    <row r="81" spans="1:26" ht="29.25" customHeight="1" x14ac:dyDescent="0.3">
      <c r="A81" s="395"/>
      <c r="B81" s="140">
        <v>2</v>
      </c>
      <c r="C81" s="452"/>
      <c r="D81" s="461"/>
      <c r="E81" s="445"/>
      <c r="F81" s="446"/>
      <c r="G81" s="443"/>
      <c r="H81" s="140"/>
      <c r="I81" s="140"/>
      <c r="J81" s="150" t="str">
        <f>IF(OR(C77="X",D79="X",E81="x",E83="x" ),"x","")</f>
        <v/>
      </c>
      <c r="K81" s="145" t="s">
        <v>90</v>
      </c>
      <c r="L81" s="2"/>
      <c r="M81" s="2"/>
      <c r="N81" s="2"/>
      <c r="O81" s="2"/>
      <c r="P81" s="2"/>
      <c r="Q81" s="2"/>
      <c r="R81" s="2"/>
      <c r="S81" s="2"/>
      <c r="T81" s="2"/>
      <c r="U81" s="2"/>
      <c r="V81" s="2"/>
      <c r="W81" s="2"/>
      <c r="X81" s="2"/>
      <c r="Y81" s="2"/>
      <c r="Z81" s="2"/>
    </row>
    <row r="82" spans="1:26" ht="13.5" customHeight="1" x14ac:dyDescent="0.3">
      <c r="A82" s="395"/>
      <c r="B82" s="140" t="s">
        <v>320</v>
      </c>
      <c r="C82" s="455"/>
      <c r="D82" s="444"/>
      <c r="E82" s="444"/>
      <c r="F82" s="444"/>
      <c r="G82" s="444"/>
      <c r="H82" s="140"/>
      <c r="I82" s="140"/>
      <c r="J82" s="149"/>
      <c r="K82" s="145"/>
      <c r="L82" s="2"/>
      <c r="M82" s="2"/>
      <c r="N82" s="2"/>
      <c r="O82" s="2"/>
      <c r="P82" s="2"/>
      <c r="Q82" s="2"/>
      <c r="R82" s="2"/>
      <c r="S82" s="2"/>
      <c r="T82" s="2"/>
      <c r="U82" s="2"/>
      <c r="V82" s="2"/>
      <c r="W82" s="2"/>
      <c r="X82" s="2"/>
      <c r="Y82" s="2"/>
      <c r="Z82" s="2"/>
    </row>
    <row r="83" spans="1:26" ht="28.5" customHeight="1" x14ac:dyDescent="0.3">
      <c r="A83" s="395"/>
      <c r="B83" s="140">
        <v>1</v>
      </c>
      <c r="C83" s="452"/>
      <c r="D83" s="461"/>
      <c r="E83" s="463"/>
      <c r="F83" s="464"/>
      <c r="G83" s="465"/>
      <c r="H83" s="140"/>
      <c r="I83" s="140"/>
      <c r="J83" s="151" t="str">
        <f>IF(OR(C79="X",C81="X",D81="x",D83="x",C83="x" ),"x","")</f>
        <v/>
      </c>
      <c r="K83" s="145" t="s">
        <v>91</v>
      </c>
      <c r="L83" s="2"/>
      <c r="M83" s="2"/>
      <c r="N83" s="2"/>
      <c r="O83" s="2"/>
      <c r="P83" s="2"/>
      <c r="Q83" s="2"/>
      <c r="R83" s="2"/>
      <c r="S83" s="2"/>
      <c r="T83" s="2"/>
      <c r="U83" s="2"/>
      <c r="V83" s="2"/>
      <c r="W83" s="2"/>
      <c r="X83" s="2"/>
      <c r="Y83" s="2"/>
      <c r="Z83" s="2"/>
    </row>
    <row r="84" spans="1:26" ht="19.5" customHeight="1" x14ac:dyDescent="0.3">
      <c r="A84" s="395"/>
      <c r="B84" s="140" t="s">
        <v>321</v>
      </c>
      <c r="C84" s="453"/>
      <c r="D84" s="462"/>
      <c r="E84" s="462"/>
      <c r="F84" s="462"/>
      <c r="G84" s="462"/>
      <c r="H84" s="140"/>
      <c r="I84" s="140"/>
      <c r="J84" s="140"/>
      <c r="K84" s="177"/>
      <c r="L84" s="2"/>
      <c r="M84" s="2"/>
      <c r="N84" s="2"/>
      <c r="O84" s="2"/>
      <c r="P84" s="2"/>
      <c r="Q84" s="2"/>
      <c r="R84" s="2"/>
      <c r="S84" s="2"/>
      <c r="T84" s="2"/>
      <c r="U84" s="2"/>
      <c r="V84" s="2"/>
      <c r="W84" s="2"/>
      <c r="X84" s="2"/>
      <c r="Y84" s="2"/>
      <c r="Z84" s="2"/>
    </row>
    <row r="85" spans="1:26" ht="13.5" customHeight="1" x14ac:dyDescent="0.3">
      <c r="A85" s="139"/>
      <c r="B85" s="140"/>
      <c r="C85" s="140">
        <v>1</v>
      </c>
      <c r="D85" s="140">
        <v>2</v>
      </c>
      <c r="E85" s="140">
        <v>3</v>
      </c>
      <c r="F85" s="140">
        <v>4</v>
      </c>
      <c r="G85" s="140">
        <v>5</v>
      </c>
      <c r="H85" s="140"/>
      <c r="I85" s="140"/>
      <c r="J85" s="140"/>
      <c r="K85" s="177"/>
      <c r="L85" s="2"/>
      <c r="M85" s="2"/>
      <c r="N85" s="2"/>
      <c r="O85" s="2"/>
      <c r="P85" s="2"/>
      <c r="Q85" s="2"/>
      <c r="R85" s="2"/>
      <c r="S85" s="2"/>
      <c r="T85" s="2"/>
      <c r="U85" s="2"/>
      <c r="V85" s="2"/>
      <c r="W85" s="2"/>
      <c r="X85" s="2"/>
      <c r="Y85" s="2"/>
      <c r="Z85" s="2"/>
    </row>
    <row r="86" spans="1:26" ht="13.5" customHeight="1" x14ac:dyDescent="0.3">
      <c r="A86" s="139"/>
      <c r="B86" s="140"/>
      <c r="C86" s="140" t="s">
        <v>322</v>
      </c>
      <c r="D86" s="140" t="s">
        <v>323</v>
      </c>
      <c r="E86" s="140" t="s">
        <v>324</v>
      </c>
      <c r="F86" s="140" t="s">
        <v>315</v>
      </c>
      <c r="G86" s="140" t="s">
        <v>325</v>
      </c>
      <c r="H86" s="140"/>
      <c r="I86" s="140"/>
      <c r="J86" s="140"/>
      <c r="K86" s="177"/>
      <c r="L86" s="2"/>
      <c r="M86" s="2"/>
      <c r="N86" s="2"/>
      <c r="O86" s="2"/>
      <c r="P86" s="2"/>
      <c r="Q86" s="2"/>
      <c r="R86" s="2"/>
      <c r="S86" s="2"/>
      <c r="T86" s="2"/>
      <c r="U86" s="2"/>
      <c r="V86" s="2"/>
      <c r="W86" s="2"/>
      <c r="X86" s="2"/>
      <c r="Y86" s="2"/>
      <c r="Z86" s="2"/>
    </row>
    <row r="87" spans="1:26" ht="13.5" customHeight="1" x14ac:dyDescent="0.3">
      <c r="A87" s="139"/>
      <c r="B87" s="140"/>
      <c r="C87" s="466" t="s">
        <v>326</v>
      </c>
      <c r="D87" s="467"/>
      <c r="E87" s="467"/>
      <c r="F87" s="467"/>
      <c r="G87" s="468"/>
      <c r="H87" s="140"/>
      <c r="I87" s="140"/>
      <c r="J87" s="140"/>
      <c r="K87" s="177"/>
      <c r="L87" s="2"/>
      <c r="M87" s="2"/>
      <c r="N87" s="2"/>
      <c r="O87" s="2"/>
      <c r="P87" s="2"/>
      <c r="Q87" s="2"/>
      <c r="R87" s="2"/>
      <c r="S87" s="2"/>
      <c r="T87" s="2"/>
      <c r="U87" s="2"/>
      <c r="V87" s="2"/>
      <c r="W87" s="2"/>
      <c r="X87" s="2"/>
      <c r="Y87" s="2"/>
      <c r="Z87" s="2"/>
    </row>
    <row r="88" spans="1:26" ht="13.5" customHeight="1" x14ac:dyDescent="0.3">
      <c r="A88" s="139"/>
      <c r="B88" s="140"/>
      <c r="C88" s="469"/>
      <c r="D88" s="470"/>
      <c r="E88" s="470"/>
      <c r="F88" s="470"/>
      <c r="G88" s="471"/>
      <c r="H88" s="140"/>
      <c r="I88" s="140"/>
      <c r="J88" s="140"/>
      <c r="K88" s="177"/>
      <c r="L88" s="2"/>
      <c r="M88" s="2"/>
      <c r="N88" s="2"/>
      <c r="O88" s="2"/>
      <c r="P88" s="2"/>
      <c r="Q88" s="2"/>
      <c r="R88" s="2"/>
      <c r="S88" s="2"/>
      <c r="T88" s="2"/>
      <c r="U88" s="2"/>
      <c r="V88" s="2"/>
      <c r="W88" s="2"/>
      <c r="X88" s="2"/>
      <c r="Y88" s="2"/>
      <c r="Z88" s="2"/>
    </row>
    <row r="89" spans="1:26" ht="13.5" customHeight="1" x14ac:dyDescent="0.3">
      <c r="A89" s="178"/>
      <c r="B89" s="179"/>
      <c r="C89" s="179"/>
      <c r="D89" s="179"/>
      <c r="E89" s="179"/>
      <c r="F89" s="179"/>
      <c r="G89" s="179"/>
      <c r="H89" s="179"/>
      <c r="I89" s="179"/>
      <c r="J89" s="179"/>
      <c r="K89" s="180"/>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6" t="s">
        <v>311</v>
      </c>
      <c r="B91" s="447" t="e">
        <f>DESCRIPCION!#REF!</f>
        <v>#REF!</v>
      </c>
      <c r="C91" s="344"/>
      <c r="D91" s="344"/>
      <c r="E91" s="344"/>
      <c r="F91" s="344"/>
      <c r="G91" s="344"/>
      <c r="H91" s="344"/>
      <c r="I91" s="345"/>
      <c r="J91" s="137" t="s">
        <v>312</v>
      </c>
      <c r="K91" s="138" t="str">
        <f>IF(J97="x","EXTREMA",IF(J99="x","ALTA",IF(J101="x","MODERADA",IF(J103="x","BAJA",""))))</f>
        <v/>
      </c>
      <c r="L91" s="2"/>
      <c r="M91" s="2"/>
      <c r="N91" s="2"/>
      <c r="O91" s="2"/>
      <c r="P91" s="2"/>
      <c r="Q91" s="2"/>
      <c r="R91" s="2"/>
      <c r="S91" s="2"/>
      <c r="T91" s="2"/>
      <c r="U91" s="2"/>
      <c r="V91" s="2"/>
      <c r="W91" s="2"/>
      <c r="X91" s="2"/>
      <c r="Y91" s="2"/>
      <c r="Z91" s="2"/>
    </row>
    <row r="92" spans="1:26" ht="13.5" customHeight="1" x14ac:dyDescent="0.3">
      <c r="A92" s="448" t="s">
        <v>313</v>
      </c>
      <c r="B92" s="344"/>
      <c r="C92" s="449"/>
      <c r="D92" s="450" t="str">
        <f>PROBABILIDAD!T15</f>
        <v xml:space="preserve"> </v>
      </c>
      <c r="E92" s="345"/>
      <c r="F92" s="448" t="s">
        <v>314</v>
      </c>
      <c r="G92" s="344"/>
      <c r="H92" s="344"/>
      <c r="I92" s="345"/>
      <c r="J92" s="451"/>
      <c r="K92" s="345"/>
      <c r="L92" s="2"/>
      <c r="M92" s="2"/>
      <c r="N92" s="2"/>
      <c r="O92" s="2"/>
      <c r="P92" s="2"/>
      <c r="Q92" s="2"/>
      <c r="R92" s="2"/>
      <c r="S92" s="2"/>
      <c r="T92" s="2"/>
      <c r="U92" s="2"/>
      <c r="V92" s="2"/>
      <c r="W92" s="2"/>
      <c r="X92" s="2"/>
      <c r="Y92" s="2"/>
      <c r="Z92" s="2"/>
    </row>
    <row r="93" spans="1:26" ht="13.5" customHeight="1" x14ac:dyDescent="0.3">
      <c r="A93" s="181"/>
      <c r="B93" s="182"/>
      <c r="C93" s="182"/>
      <c r="D93" s="182"/>
      <c r="E93" s="182"/>
      <c r="F93" s="182"/>
      <c r="G93" s="182"/>
      <c r="H93" s="182"/>
      <c r="I93" s="182"/>
      <c r="J93" s="2"/>
      <c r="K93" s="34"/>
      <c r="L93" s="2"/>
      <c r="M93" s="2"/>
      <c r="N93" s="2"/>
      <c r="O93" s="2"/>
      <c r="P93" s="2"/>
      <c r="Q93" s="2"/>
      <c r="R93" s="2"/>
      <c r="S93" s="2"/>
      <c r="T93" s="2"/>
      <c r="U93" s="2"/>
      <c r="V93" s="2"/>
      <c r="W93" s="2"/>
      <c r="X93" s="2"/>
      <c r="Y93" s="2"/>
      <c r="Z93" s="2"/>
    </row>
    <row r="94" spans="1:26" ht="13.5" customHeight="1" x14ac:dyDescent="0.3">
      <c r="A94" s="139"/>
      <c r="B94" s="140"/>
      <c r="C94" s="143"/>
      <c r="D94" s="140"/>
      <c r="E94" s="140"/>
      <c r="F94" s="140"/>
      <c r="G94" s="140"/>
      <c r="H94" s="140"/>
      <c r="I94" s="140"/>
      <c r="J94" s="141"/>
      <c r="K94" s="142"/>
      <c r="L94" s="2"/>
      <c r="M94" s="2"/>
      <c r="N94" s="2"/>
      <c r="O94" s="2"/>
      <c r="P94" s="2"/>
      <c r="Q94" s="2"/>
      <c r="R94" s="2"/>
      <c r="S94" s="2"/>
      <c r="T94" s="2"/>
      <c r="U94" s="2"/>
      <c r="V94" s="2"/>
      <c r="W94" s="2"/>
      <c r="X94" s="2"/>
      <c r="Y94" s="2"/>
      <c r="Z94" s="2"/>
    </row>
    <row r="95" spans="1:26" ht="56.25" customHeight="1" x14ac:dyDescent="0.3">
      <c r="A95" s="442" t="s">
        <v>313</v>
      </c>
      <c r="B95" s="140">
        <v>5</v>
      </c>
      <c r="C95" s="477"/>
      <c r="D95" s="465"/>
      <c r="E95" s="443"/>
      <c r="F95" s="443"/>
      <c r="G95" s="443"/>
      <c r="H95" s="140"/>
      <c r="I95" s="140"/>
      <c r="J95" s="458" t="s">
        <v>316</v>
      </c>
      <c r="K95" s="459"/>
      <c r="L95" s="2"/>
      <c r="M95" s="2"/>
      <c r="N95" s="2"/>
      <c r="O95" s="2"/>
      <c r="P95" s="2"/>
      <c r="Q95" s="2"/>
      <c r="R95" s="2"/>
      <c r="S95" s="2"/>
      <c r="T95" s="2"/>
      <c r="U95" s="2"/>
      <c r="V95" s="2"/>
      <c r="W95" s="2"/>
      <c r="X95" s="2"/>
      <c r="Y95" s="2"/>
      <c r="Z95" s="2"/>
    </row>
    <row r="96" spans="1:26" ht="5.25" customHeight="1" x14ac:dyDescent="0.3">
      <c r="A96" s="395"/>
      <c r="B96" s="140" t="s">
        <v>317</v>
      </c>
      <c r="C96" s="455"/>
      <c r="D96" s="444"/>
      <c r="E96" s="444"/>
      <c r="F96" s="444"/>
      <c r="G96" s="444"/>
      <c r="H96" s="140"/>
      <c r="I96" s="140"/>
      <c r="J96" s="144"/>
      <c r="K96" s="145"/>
      <c r="L96" s="2"/>
      <c r="M96" s="2"/>
      <c r="N96" s="2"/>
      <c r="O96" s="2"/>
      <c r="P96" s="2"/>
      <c r="Q96" s="2"/>
      <c r="R96" s="2"/>
      <c r="S96" s="2"/>
      <c r="T96" s="2"/>
      <c r="U96" s="2"/>
      <c r="V96" s="2"/>
      <c r="W96" s="2"/>
      <c r="X96" s="2"/>
      <c r="Y96" s="2"/>
      <c r="Z96" s="2"/>
    </row>
    <row r="97" spans="1:26" ht="27.75" customHeight="1" x14ac:dyDescent="0.3">
      <c r="A97" s="395"/>
      <c r="B97" s="140">
        <v>4</v>
      </c>
      <c r="C97" s="478"/>
      <c r="D97" s="465"/>
      <c r="E97" s="465"/>
      <c r="F97" s="479"/>
      <c r="G97" s="443"/>
      <c r="H97" s="140"/>
      <c r="I97" s="140"/>
      <c r="J97" s="176" t="str">
        <f>IF(OR(E95="X",F95="X",G95="x",F97="x",G97="X",F99="X",G99="X",G101="X" ),"x","")</f>
        <v/>
      </c>
      <c r="K97" s="145" t="s">
        <v>88</v>
      </c>
      <c r="L97" s="2"/>
      <c r="M97" s="2"/>
      <c r="N97" s="2"/>
      <c r="O97" s="2"/>
      <c r="P97" s="2"/>
      <c r="Q97" s="2"/>
      <c r="R97" s="2"/>
      <c r="S97" s="2"/>
      <c r="T97" s="2"/>
      <c r="U97" s="2"/>
      <c r="V97" s="2"/>
      <c r="W97" s="2"/>
      <c r="X97" s="2"/>
      <c r="Y97" s="2"/>
      <c r="Z97" s="2"/>
    </row>
    <row r="98" spans="1:26" ht="13.5" customHeight="1" x14ac:dyDescent="0.3">
      <c r="A98" s="395"/>
      <c r="B98" s="140" t="s">
        <v>318</v>
      </c>
      <c r="C98" s="455"/>
      <c r="D98" s="444"/>
      <c r="E98" s="444"/>
      <c r="F98" s="444"/>
      <c r="G98" s="444"/>
      <c r="H98" s="140"/>
      <c r="I98" s="140"/>
      <c r="J98" s="147"/>
      <c r="K98" s="145"/>
      <c r="L98" s="2"/>
      <c r="M98" s="2"/>
      <c r="N98" s="2"/>
      <c r="O98" s="2"/>
      <c r="P98" s="2"/>
      <c r="Q98" s="2"/>
      <c r="R98" s="2"/>
      <c r="S98" s="2"/>
      <c r="T98" s="2"/>
      <c r="U98" s="2"/>
      <c r="V98" s="2"/>
      <c r="W98" s="2"/>
      <c r="X98" s="2"/>
      <c r="Y98" s="2"/>
      <c r="Z98" s="2"/>
    </row>
    <row r="99" spans="1:26" ht="27" customHeight="1" x14ac:dyDescent="0.3">
      <c r="A99" s="395"/>
      <c r="B99" s="140">
        <v>3</v>
      </c>
      <c r="C99" s="452"/>
      <c r="D99" s="481"/>
      <c r="E99" s="446"/>
      <c r="F99" s="479"/>
      <c r="G99" s="443"/>
      <c r="H99" s="140"/>
      <c r="I99" s="140"/>
      <c r="J99" s="148" t="str">
        <f>IF(OR(C95="X",D95="X",D97="x",E97="x",E99="X",F101="X",F103="X",G103="X" ),"x","")</f>
        <v/>
      </c>
      <c r="K99" s="145" t="s">
        <v>89</v>
      </c>
      <c r="L99" s="2"/>
      <c r="M99" s="2"/>
      <c r="N99" s="2"/>
      <c r="O99" s="2"/>
      <c r="P99" s="2"/>
      <c r="Q99" s="2"/>
      <c r="R99" s="2"/>
      <c r="S99" s="2"/>
      <c r="T99" s="2"/>
      <c r="U99" s="2"/>
      <c r="V99" s="2"/>
      <c r="W99" s="2"/>
      <c r="X99" s="2"/>
      <c r="Y99" s="2"/>
      <c r="Z99" s="2"/>
    </row>
    <row r="100" spans="1:26" ht="13.5" customHeight="1" x14ac:dyDescent="0.3">
      <c r="A100" s="395"/>
      <c r="B100" s="140" t="s">
        <v>319</v>
      </c>
      <c r="C100" s="455"/>
      <c r="D100" s="444"/>
      <c r="E100" s="444"/>
      <c r="F100" s="444"/>
      <c r="G100" s="444"/>
      <c r="H100" s="140"/>
      <c r="I100" s="140"/>
      <c r="J100" s="149"/>
      <c r="K100" s="145"/>
      <c r="L100" s="2"/>
      <c r="M100" s="2"/>
      <c r="N100" s="2"/>
      <c r="O100" s="2"/>
      <c r="P100" s="2"/>
      <c r="Q100" s="2"/>
      <c r="R100" s="2"/>
      <c r="S100" s="2"/>
      <c r="T100" s="2"/>
      <c r="U100" s="2"/>
      <c r="V100" s="2"/>
      <c r="W100" s="2"/>
      <c r="X100" s="2"/>
      <c r="Y100" s="2"/>
      <c r="Z100" s="2"/>
    </row>
    <row r="101" spans="1:26" ht="25.5" customHeight="1" x14ac:dyDescent="0.3">
      <c r="A101" s="395"/>
      <c r="B101" s="140">
        <v>2</v>
      </c>
      <c r="C101" s="452"/>
      <c r="D101" s="461"/>
      <c r="E101" s="445"/>
      <c r="F101" s="446"/>
      <c r="G101" s="443"/>
      <c r="H101" s="140"/>
      <c r="I101" s="140"/>
      <c r="J101" s="150" t="str">
        <f>IF(OR(C97="X",D99="X",E103="x",E101="x" ),"x","")</f>
        <v/>
      </c>
      <c r="K101" s="145" t="s">
        <v>90</v>
      </c>
      <c r="L101" s="2"/>
      <c r="M101" s="2"/>
      <c r="N101" s="2"/>
      <c r="O101" s="2"/>
      <c r="P101" s="2"/>
      <c r="Q101" s="2"/>
      <c r="R101" s="2"/>
      <c r="S101" s="2"/>
      <c r="T101" s="2"/>
      <c r="U101" s="2"/>
      <c r="V101" s="2"/>
      <c r="W101" s="2"/>
      <c r="X101" s="2"/>
      <c r="Y101" s="2"/>
      <c r="Z101" s="2"/>
    </row>
    <row r="102" spans="1:26" ht="13.5" customHeight="1" x14ac:dyDescent="0.3">
      <c r="A102" s="395"/>
      <c r="B102" s="140" t="s">
        <v>320</v>
      </c>
      <c r="C102" s="455"/>
      <c r="D102" s="444"/>
      <c r="E102" s="444"/>
      <c r="F102" s="444"/>
      <c r="G102" s="444"/>
      <c r="H102" s="140"/>
      <c r="I102" s="140"/>
      <c r="J102" s="149"/>
      <c r="K102" s="145"/>
      <c r="L102" s="2"/>
      <c r="M102" s="2"/>
      <c r="N102" s="2"/>
      <c r="O102" s="2"/>
      <c r="P102" s="2"/>
      <c r="Q102" s="2"/>
      <c r="R102" s="2"/>
      <c r="S102" s="2"/>
      <c r="T102" s="2"/>
      <c r="U102" s="2"/>
      <c r="V102" s="2"/>
      <c r="W102" s="2"/>
      <c r="X102" s="2"/>
      <c r="Y102" s="2"/>
      <c r="Z102" s="2"/>
    </row>
    <row r="103" spans="1:26" ht="29.25" customHeight="1" x14ac:dyDescent="0.3">
      <c r="A103" s="395"/>
      <c r="B103" s="140">
        <v>1</v>
      </c>
      <c r="C103" s="452"/>
      <c r="D103" s="461"/>
      <c r="E103" s="463"/>
      <c r="F103" s="464"/>
      <c r="G103" s="465"/>
      <c r="H103" s="140"/>
      <c r="I103" s="140"/>
      <c r="J103" s="151" t="str">
        <f>IF(OR(C99="X",C101="X",C103="x",D101="x",D103="x" ),"x","")</f>
        <v/>
      </c>
      <c r="K103" s="145" t="s">
        <v>91</v>
      </c>
      <c r="L103" s="2"/>
      <c r="M103" s="2"/>
      <c r="N103" s="2"/>
      <c r="O103" s="2"/>
      <c r="P103" s="2"/>
      <c r="Q103" s="2"/>
      <c r="R103" s="2"/>
      <c r="S103" s="2"/>
      <c r="T103" s="2"/>
      <c r="U103" s="2"/>
      <c r="V103" s="2"/>
      <c r="W103" s="2"/>
      <c r="X103" s="2"/>
      <c r="Y103" s="2"/>
      <c r="Z103" s="2"/>
    </row>
    <row r="104" spans="1:26" ht="13.5" customHeight="1" x14ac:dyDescent="0.3">
      <c r="A104" s="395"/>
      <c r="B104" s="140" t="s">
        <v>321</v>
      </c>
      <c r="C104" s="453"/>
      <c r="D104" s="462"/>
      <c r="E104" s="462"/>
      <c r="F104" s="462"/>
      <c r="G104" s="462"/>
      <c r="H104" s="140"/>
      <c r="I104" s="140"/>
      <c r="J104" s="140"/>
      <c r="K104" s="177"/>
      <c r="L104" s="2"/>
      <c r="M104" s="2"/>
      <c r="N104" s="2"/>
      <c r="O104" s="2"/>
      <c r="P104" s="2"/>
      <c r="Q104" s="2"/>
      <c r="R104" s="2"/>
      <c r="S104" s="2"/>
      <c r="T104" s="2"/>
      <c r="U104" s="2"/>
      <c r="V104" s="2"/>
      <c r="W104" s="2"/>
      <c r="X104" s="2"/>
      <c r="Y104" s="2"/>
      <c r="Z104" s="2"/>
    </row>
    <row r="105" spans="1:26" ht="13.5" customHeight="1" x14ac:dyDescent="0.3">
      <c r="A105" s="139"/>
      <c r="B105" s="140"/>
      <c r="C105" s="140">
        <v>1</v>
      </c>
      <c r="D105" s="140">
        <v>2</v>
      </c>
      <c r="E105" s="140">
        <v>3</v>
      </c>
      <c r="F105" s="140">
        <v>4</v>
      </c>
      <c r="G105" s="140">
        <v>5</v>
      </c>
      <c r="H105" s="140"/>
      <c r="I105" s="140"/>
      <c r="J105" s="140"/>
      <c r="K105" s="177"/>
      <c r="L105" s="2"/>
      <c r="M105" s="2"/>
      <c r="N105" s="2"/>
      <c r="O105" s="2"/>
      <c r="P105" s="2"/>
      <c r="Q105" s="2"/>
      <c r="R105" s="2"/>
      <c r="S105" s="2"/>
      <c r="T105" s="2"/>
      <c r="U105" s="2"/>
      <c r="V105" s="2"/>
      <c r="W105" s="2"/>
      <c r="X105" s="2"/>
      <c r="Y105" s="2"/>
      <c r="Z105" s="2"/>
    </row>
    <row r="106" spans="1:26" ht="13.5" customHeight="1" x14ac:dyDescent="0.3">
      <c r="A106" s="139"/>
      <c r="B106" s="140"/>
      <c r="C106" s="140" t="s">
        <v>322</v>
      </c>
      <c r="D106" s="140" t="s">
        <v>323</v>
      </c>
      <c r="E106" s="140" t="s">
        <v>324</v>
      </c>
      <c r="F106" s="140" t="s">
        <v>315</v>
      </c>
      <c r="G106" s="140" t="s">
        <v>325</v>
      </c>
      <c r="H106" s="140"/>
      <c r="I106" s="140"/>
      <c r="J106" s="140"/>
      <c r="K106" s="177"/>
      <c r="L106" s="2"/>
      <c r="M106" s="2"/>
      <c r="N106" s="2"/>
      <c r="O106" s="2"/>
      <c r="P106" s="2"/>
      <c r="Q106" s="2"/>
      <c r="R106" s="2"/>
      <c r="S106" s="2"/>
      <c r="T106" s="2"/>
      <c r="U106" s="2"/>
      <c r="V106" s="2"/>
      <c r="W106" s="2"/>
      <c r="X106" s="2"/>
      <c r="Y106" s="2"/>
      <c r="Z106" s="2"/>
    </row>
    <row r="107" spans="1:26" ht="13.5" customHeight="1" x14ac:dyDescent="0.3">
      <c r="A107" s="139"/>
      <c r="B107" s="140"/>
      <c r="C107" s="466" t="s">
        <v>326</v>
      </c>
      <c r="D107" s="467"/>
      <c r="E107" s="467"/>
      <c r="F107" s="467"/>
      <c r="G107" s="468"/>
      <c r="H107" s="140"/>
      <c r="I107" s="140"/>
      <c r="J107" s="140"/>
      <c r="K107" s="177"/>
      <c r="L107" s="2"/>
      <c r="M107" s="2"/>
      <c r="N107" s="2"/>
      <c r="O107" s="2"/>
      <c r="P107" s="2"/>
      <c r="Q107" s="2"/>
      <c r="R107" s="2"/>
      <c r="S107" s="2"/>
      <c r="T107" s="2"/>
      <c r="U107" s="2"/>
      <c r="V107" s="2"/>
      <c r="W107" s="2"/>
      <c r="X107" s="2"/>
      <c r="Y107" s="2"/>
      <c r="Z107" s="2"/>
    </row>
    <row r="108" spans="1:26" ht="13.5" customHeight="1" x14ac:dyDescent="0.3">
      <c r="A108" s="139"/>
      <c r="B108" s="140"/>
      <c r="C108" s="469"/>
      <c r="D108" s="470"/>
      <c r="E108" s="470"/>
      <c r="F108" s="470"/>
      <c r="G108" s="471"/>
      <c r="H108" s="140"/>
      <c r="I108" s="140"/>
      <c r="J108" s="140"/>
      <c r="K108" s="177"/>
      <c r="L108" s="2"/>
      <c r="M108" s="2"/>
      <c r="N108" s="2"/>
      <c r="O108" s="2"/>
      <c r="P108" s="2"/>
      <c r="Q108" s="2"/>
      <c r="R108" s="2"/>
      <c r="S108" s="2"/>
      <c r="T108" s="2"/>
      <c r="U108" s="2"/>
      <c r="V108" s="2"/>
      <c r="W108" s="2"/>
      <c r="X108" s="2"/>
      <c r="Y108" s="2"/>
      <c r="Z108" s="2"/>
    </row>
    <row r="109" spans="1:26" ht="13.5" customHeight="1" x14ac:dyDescent="0.3">
      <c r="A109" s="178"/>
      <c r="B109" s="179"/>
      <c r="C109" s="179"/>
      <c r="D109" s="179"/>
      <c r="E109" s="179"/>
      <c r="F109" s="179"/>
      <c r="G109" s="179"/>
      <c r="H109" s="179"/>
      <c r="I109" s="179"/>
      <c r="J109" s="179"/>
      <c r="K109" s="180"/>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6" t="s">
        <v>311</v>
      </c>
      <c r="B111" s="447" t="e">
        <f>DESCRIPCION!#REF!</f>
        <v>#REF!</v>
      </c>
      <c r="C111" s="344"/>
      <c r="D111" s="344"/>
      <c r="E111" s="344"/>
      <c r="F111" s="344"/>
      <c r="G111" s="344"/>
      <c r="H111" s="344"/>
      <c r="I111" s="345"/>
      <c r="J111" s="137" t="s">
        <v>312</v>
      </c>
      <c r="K111" s="138" t="str">
        <f>IF(J117="x","EXTREMA",IF(J119="x","ALTA",IF(J121="x","MODERADA",IF(J123="x","BAJA",""))))</f>
        <v/>
      </c>
      <c r="L111" s="2"/>
      <c r="M111" s="2"/>
      <c r="N111" s="2"/>
      <c r="O111" s="2"/>
      <c r="P111" s="2"/>
      <c r="Q111" s="2"/>
      <c r="R111" s="2"/>
      <c r="S111" s="2"/>
      <c r="T111" s="2"/>
      <c r="U111" s="2"/>
      <c r="V111" s="2"/>
      <c r="W111" s="2"/>
      <c r="X111" s="2"/>
      <c r="Y111" s="2"/>
      <c r="Z111" s="2"/>
    </row>
    <row r="112" spans="1:26" ht="13.5" customHeight="1" x14ac:dyDescent="0.3">
      <c r="A112" s="448" t="s">
        <v>313</v>
      </c>
      <c r="B112" s="344"/>
      <c r="C112" s="449"/>
      <c r="D112" s="450" t="str">
        <f>PROBABILIDAD!T16</f>
        <v xml:space="preserve"> </v>
      </c>
      <c r="E112" s="345"/>
      <c r="F112" s="448" t="s">
        <v>314</v>
      </c>
      <c r="G112" s="344"/>
      <c r="H112" s="344"/>
      <c r="I112" s="345"/>
      <c r="J112" s="451"/>
      <c r="K112" s="345"/>
      <c r="L112" s="2"/>
      <c r="M112" s="2"/>
      <c r="N112" s="2"/>
      <c r="O112" s="2"/>
      <c r="P112" s="2"/>
      <c r="Q112" s="2"/>
      <c r="R112" s="2"/>
      <c r="S112" s="2"/>
      <c r="T112" s="2"/>
      <c r="U112" s="2"/>
      <c r="V112" s="2"/>
      <c r="W112" s="2"/>
      <c r="X112" s="2"/>
      <c r="Y112" s="2"/>
      <c r="Z112" s="2"/>
    </row>
    <row r="113" spans="1:26" ht="13.5" customHeight="1" x14ac:dyDescent="0.3">
      <c r="A113" s="139"/>
      <c r="B113" s="140"/>
      <c r="C113" s="140"/>
      <c r="D113" s="140"/>
      <c r="E113" s="140"/>
      <c r="F113" s="140"/>
      <c r="G113" s="140"/>
      <c r="H113" s="140"/>
      <c r="I113" s="140"/>
      <c r="J113" s="2"/>
      <c r="K113" s="34"/>
      <c r="L113" s="2"/>
      <c r="M113" s="2"/>
      <c r="N113" s="2"/>
      <c r="O113" s="2"/>
      <c r="P113" s="2"/>
      <c r="Q113" s="2"/>
      <c r="R113" s="2"/>
      <c r="S113" s="2"/>
      <c r="T113" s="2"/>
      <c r="U113" s="2"/>
      <c r="V113" s="2"/>
      <c r="W113" s="2"/>
      <c r="X113" s="2"/>
      <c r="Y113" s="2"/>
      <c r="Z113" s="2"/>
    </row>
    <row r="114" spans="1:26" ht="13.5" customHeight="1" x14ac:dyDescent="0.3">
      <c r="A114" s="139"/>
      <c r="B114" s="140"/>
      <c r="C114" s="143"/>
      <c r="D114" s="140"/>
      <c r="E114" s="140"/>
      <c r="F114" s="140"/>
      <c r="G114" s="140"/>
      <c r="H114" s="140"/>
      <c r="I114" s="140"/>
      <c r="J114" s="2"/>
      <c r="K114" s="34"/>
      <c r="L114" s="2"/>
      <c r="M114" s="2"/>
      <c r="N114" s="2"/>
      <c r="O114" s="2"/>
      <c r="P114" s="2"/>
      <c r="Q114" s="2"/>
      <c r="R114" s="2"/>
      <c r="S114" s="2"/>
      <c r="T114" s="2"/>
      <c r="U114" s="2"/>
      <c r="V114" s="2"/>
      <c r="W114" s="2"/>
      <c r="X114" s="2"/>
      <c r="Y114" s="2"/>
      <c r="Z114" s="2"/>
    </row>
    <row r="115" spans="1:26" ht="13.5" customHeight="1" x14ac:dyDescent="0.3">
      <c r="A115" s="442" t="s">
        <v>313</v>
      </c>
      <c r="B115" s="140">
        <v>5</v>
      </c>
      <c r="C115" s="454"/>
      <c r="D115" s="456"/>
      <c r="E115" s="457"/>
      <c r="F115" s="457"/>
      <c r="G115" s="457"/>
      <c r="H115" s="183"/>
      <c r="I115" s="140"/>
      <c r="J115" s="458" t="s">
        <v>316</v>
      </c>
      <c r="K115" s="459"/>
      <c r="L115" s="2"/>
      <c r="M115" s="2"/>
      <c r="N115" s="2"/>
      <c r="O115" s="2"/>
      <c r="P115" s="2"/>
      <c r="Q115" s="2"/>
      <c r="R115" s="2"/>
      <c r="S115" s="2"/>
      <c r="T115" s="2"/>
      <c r="U115" s="2"/>
      <c r="V115" s="2"/>
      <c r="W115" s="2"/>
      <c r="X115" s="2"/>
      <c r="Y115" s="2"/>
      <c r="Z115" s="2"/>
    </row>
    <row r="116" spans="1:26" ht="13.5" customHeight="1" x14ac:dyDescent="0.3">
      <c r="A116" s="395"/>
      <c r="B116" s="140" t="s">
        <v>317</v>
      </c>
      <c r="C116" s="455"/>
      <c r="D116" s="444"/>
      <c r="E116" s="444"/>
      <c r="F116" s="444"/>
      <c r="G116" s="444"/>
      <c r="H116" s="183"/>
      <c r="I116" s="140"/>
      <c r="J116" s="144"/>
      <c r="K116" s="145"/>
      <c r="L116" s="2"/>
      <c r="M116" s="2"/>
      <c r="N116" s="2"/>
      <c r="O116" s="2"/>
      <c r="P116" s="2"/>
      <c r="Q116" s="2"/>
      <c r="R116" s="2"/>
      <c r="S116" s="2"/>
      <c r="T116" s="2"/>
      <c r="U116" s="2"/>
      <c r="V116" s="2"/>
      <c r="W116" s="2"/>
      <c r="X116" s="2"/>
      <c r="Y116" s="2"/>
      <c r="Z116" s="2"/>
    </row>
    <row r="117" spans="1:26" ht="13.5" customHeight="1" x14ac:dyDescent="0.3">
      <c r="A117" s="395"/>
      <c r="B117" s="140">
        <v>4</v>
      </c>
      <c r="C117" s="460"/>
      <c r="D117" s="456"/>
      <c r="E117" s="456"/>
      <c r="F117" s="472"/>
      <c r="G117" s="457"/>
      <c r="H117" s="183"/>
      <c r="I117" s="140"/>
      <c r="J117" s="176" t="str">
        <f>IF(OR(E115="X",F115="X",G115="x",F117="x",G117="X",F119="X",G119="X",G121="X" ),"x","")</f>
        <v/>
      </c>
      <c r="K117" s="145" t="s">
        <v>88</v>
      </c>
      <c r="L117" s="2"/>
      <c r="M117" s="2"/>
      <c r="N117" s="2"/>
      <c r="O117" s="2"/>
      <c r="P117" s="2"/>
      <c r="Q117" s="2"/>
      <c r="R117" s="2"/>
      <c r="S117" s="2"/>
      <c r="T117" s="2"/>
      <c r="U117" s="2"/>
      <c r="V117" s="2"/>
      <c r="W117" s="2"/>
      <c r="X117" s="2"/>
      <c r="Y117" s="2"/>
      <c r="Z117" s="2"/>
    </row>
    <row r="118" spans="1:26" ht="13.5" customHeight="1" x14ac:dyDescent="0.3">
      <c r="A118" s="395"/>
      <c r="B118" s="140" t="s">
        <v>318</v>
      </c>
      <c r="C118" s="455"/>
      <c r="D118" s="444"/>
      <c r="E118" s="444"/>
      <c r="F118" s="444"/>
      <c r="G118" s="444"/>
      <c r="H118" s="183"/>
      <c r="I118" s="140"/>
      <c r="J118" s="147"/>
      <c r="K118" s="145"/>
      <c r="L118" s="2"/>
      <c r="M118" s="2"/>
      <c r="N118" s="2"/>
      <c r="O118" s="2"/>
      <c r="P118" s="2"/>
      <c r="Q118" s="2"/>
      <c r="R118" s="2"/>
      <c r="S118" s="2"/>
      <c r="T118" s="2"/>
      <c r="U118" s="2"/>
      <c r="V118" s="2"/>
      <c r="W118" s="2"/>
      <c r="X118" s="2"/>
      <c r="Y118" s="2"/>
      <c r="Z118" s="2"/>
    </row>
    <row r="119" spans="1:26" ht="13.5" customHeight="1" x14ac:dyDescent="0.3">
      <c r="A119" s="395"/>
      <c r="B119" s="140">
        <v>3</v>
      </c>
      <c r="C119" s="473"/>
      <c r="D119" s="474"/>
      <c r="E119" s="475"/>
      <c r="F119" s="472"/>
      <c r="G119" s="457"/>
      <c r="H119" s="183"/>
      <c r="I119" s="140"/>
      <c r="J119" s="148" t="str">
        <f>IF(OR(C115="X",D115="X",D117="x",E117="x",E119="X",F121="X",F123="X",G123="X" ),"x","")</f>
        <v/>
      </c>
      <c r="K119" s="145" t="s">
        <v>89</v>
      </c>
      <c r="L119" s="2"/>
      <c r="M119" s="2"/>
      <c r="N119" s="2"/>
      <c r="O119" s="2"/>
      <c r="P119" s="2"/>
      <c r="Q119" s="2"/>
      <c r="R119" s="2"/>
      <c r="S119" s="2"/>
      <c r="T119" s="2"/>
      <c r="U119" s="2"/>
      <c r="V119" s="2"/>
      <c r="W119" s="2"/>
      <c r="X119" s="2"/>
      <c r="Y119" s="2"/>
      <c r="Z119" s="2"/>
    </row>
    <row r="120" spans="1:26" ht="13.5" customHeight="1" x14ac:dyDescent="0.3">
      <c r="A120" s="395"/>
      <c r="B120" s="140" t="s">
        <v>319</v>
      </c>
      <c r="C120" s="455"/>
      <c r="D120" s="444"/>
      <c r="E120" s="444"/>
      <c r="F120" s="444"/>
      <c r="G120" s="444"/>
      <c r="H120" s="183"/>
      <c r="I120" s="140"/>
      <c r="J120" s="149"/>
      <c r="K120" s="145"/>
      <c r="L120" s="2"/>
      <c r="M120" s="2"/>
      <c r="N120" s="2"/>
      <c r="O120" s="2"/>
      <c r="P120" s="2"/>
      <c r="Q120" s="2"/>
      <c r="R120" s="2"/>
      <c r="S120" s="2"/>
      <c r="T120" s="2"/>
      <c r="U120" s="2"/>
      <c r="V120" s="2"/>
      <c r="W120" s="2"/>
      <c r="X120" s="2"/>
      <c r="Y120" s="2"/>
      <c r="Z120" s="2"/>
    </row>
    <row r="121" spans="1:26" ht="13.5" customHeight="1" x14ac:dyDescent="0.3">
      <c r="A121" s="395"/>
      <c r="B121" s="140">
        <v>2</v>
      </c>
      <c r="C121" s="473"/>
      <c r="D121" s="480"/>
      <c r="E121" s="476"/>
      <c r="F121" s="475"/>
      <c r="G121" s="457"/>
      <c r="H121" s="183"/>
      <c r="I121" s="140"/>
      <c r="J121" s="150" t="str">
        <f>IF(OR(C117="X",D119="X",E121="x",E123="x" ),"x","")</f>
        <v/>
      </c>
      <c r="K121" s="145" t="s">
        <v>90</v>
      </c>
      <c r="L121" s="2"/>
      <c r="M121" s="2"/>
      <c r="N121" s="2"/>
      <c r="O121" s="2"/>
      <c r="P121" s="2"/>
      <c r="Q121" s="2"/>
      <c r="R121" s="2"/>
      <c r="S121" s="2"/>
      <c r="T121" s="2"/>
      <c r="U121" s="2"/>
      <c r="V121" s="2"/>
      <c r="W121" s="2"/>
      <c r="X121" s="2"/>
      <c r="Y121" s="2"/>
      <c r="Z121" s="2"/>
    </row>
    <row r="122" spans="1:26" ht="13.5" customHeight="1" x14ac:dyDescent="0.3">
      <c r="A122" s="395"/>
      <c r="B122" s="140" t="s">
        <v>320</v>
      </c>
      <c r="C122" s="455"/>
      <c r="D122" s="444"/>
      <c r="E122" s="444"/>
      <c r="F122" s="444"/>
      <c r="G122" s="444"/>
      <c r="H122" s="183"/>
      <c r="I122" s="140"/>
      <c r="J122" s="149"/>
      <c r="K122" s="145"/>
      <c r="L122" s="2"/>
      <c r="M122" s="2"/>
      <c r="N122" s="2"/>
      <c r="O122" s="2"/>
      <c r="P122" s="2"/>
      <c r="Q122" s="2"/>
      <c r="R122" s="2"/>
      <c r="S122" s="2"/>
      <c r="T122" s="2"/>
      <c r="U122" s="2"/>
      <c r="V122" s="2"/>
      <c r="W122" s="2"/>
      <c r="X122" s="2"/>
      <c r="Y122" s="2"/>
      <c r="Z122" s="2"/>
    </row>
    <row r="123" spans="1:26" ht="13.5" customHeight="1" x14ac:dyDescent="0.3">
      <c r="A123" s="395"/>
      <c r="B123" s="140">
        <v>1</v>
      </c>
      <c r="C123" s="473"/>
      <c r="D123" s="480"/>
      <c r="E123" s="505"/>
      <c r="F123" s="506"/>
      <c r="G123" s="456"/>
      <c r="H123" s="183"/>
      <c r="I123" s="140"/>
      <c r="J123" s="151" t="str">
        <f>IF(OR(C119="X",C121="X",D121="x",C123="x",D123="x" ),"x","")</f>
        <v/>
      </c>
      <c r="K123" s="145" t="s">
        <v>91</v>
      </c>
      <c r="L123" s="2"/>
      <c r="M123" s="2"/>
      <c r="N123" s="2"/>
      <c r="O123" s="2"/>
      <c r="P123" s="2"/>
      <c r="Q123" s="2"/>
      <c r="R123" s="2"/>
      <c r="S123" s="2"/>
      <c r="T123" s="2"/>
      <c r="U123" s="2"/>
      <c r="V123" s="2"/>
      <c r="W123" s="2"/>
      <c r="X123" s="2"/>
      <c r="Y123" s="2"/>
      <c r="Z123" s="2"/>
    </row>
    <row r="124" spans="1:26" ht="13.5" customHeight="1" x14ac:dyDescent="0.3">
      <c r="A124" s="395"/>
      <c r="B124" s="140" t="s">
        <v>321</v>
      </c>
      <c r="C124" s="453"/>
      <c r="D124" s="462"/>
      <c r="E124" s="462"/>
      <c r="F124" s="462"/>
      <c r="G124" s="462"/>
      <c r="H124" s="183"/>
      <c r="I124" s="140"/>
      <c r="J124" s="140"/>
      <c r="K124" s="177"/>
      <c r="L124" s="2"/>
      <c r="M124" s="2"/>
      <c r="N124" s="2"/>
      <c r="O124" s="2"/>
      <c r="P124" s="2"/>
      <c r="Q124" s="2"/>
      <c r="R124" s="2"/>
      <c r="S124" s="2"/>
      <c r="T124" s="2"/>
      <c r="U124" s="2"/>
      <c r="V124" s="2"/>
      <c r="W124" s="2"/>
      <c r="X124" s="2"/>
      <c r="Y124" s="2"/>
      <c r="Z124" s="2"/>
    </row>
    <row r="125" spans="1:26" ht="13.5" customHeight="1" x14ac:dyDescent="0.3">
      <c r="A125" s="139"/>
      <c r="B125" s="140"/>
      <c r="C125" s="140">
        <v>1</v>
      </c>
      <c r="D125" s="140">
        <v>2</v>
      </c>
      <c r="E125" s="140">
        <v>3</v>
      </c>
      <c r="F125" s="140">
        <v>4</v>
      </c>
      <c r="G125" s="140">
        <v>5</v>
      </c>
      <c r="H125" s="140"/>
      <c r="I125" s="140"/>
      <c r="J125" s="140"/>
      <c r="K125" s="177"/>
      <c r="L125" s="2"/>
      <c r="M125" s="2"/>
      <c r="N125" s="2"/>
      <c r="O125" s="2"/>
      <c r="P125" s="2"/>
      <c r="Q125" s="2"/>
      <c r="R125" s="2"/>
      <c r="S125" s="2"/>
      <c r="T125" s="2"/>
      <c r="U125" s="2"/>
      <c r="V125" s="2"/>
      <c r="W125" s="2"/>
      <c r="X125" s="2"/>
      <c r="Y125" s="2"/>
      <c r="Z125" s="2"/>
    </row>
    <row r="126" spans="1:26" ht="13.5" customHeight="1" x14ac:dyDescent="0.3">
      <c r="A126" s="139"/>
      <c r="B126" s="140"/>
      <c r="C126" s="140" t="s">
        <v>322</v>
      </c>
      <c r="D126" s="140" t="s">
        <v>323</v>
      </c>
      <c r="E126" s="140" t="s">
        <v>324</v>
      </c>
      <c r="F126" s="140" t="s">
        <v>315</v>
      </c>
      <c r="G126" s="140" t="s">
        <v>325</v>
      </c>
      <c r="H126" s="140"/>
      <c r="I126" s="140"/>
      <c r="J126" s="140"/>
      <c r="K126" s="177"/>
      <c r="L126" s="2"/>
      <c r="M126" s="2"/>
      <c r="N126" s="2"/>
      <c r="O126" s="2"/>
      <c r="P126" s="2"/>
      <c r="Q126" s="2"/>
      <c r="R126" s="2"/>
      <c r="S126" s="2"/>
      <c r="T126" s="2"/>
      <c r="U126" s="2"/>
      <c r="V126" s="2"/>
      <c r="W126" s="2"/>
      <c r="X126" s="2"/>
      <c r="Y126" s="2"/>
      <c r="Z126" s="2"/>
    </row>
    <row r="127" spans="1:26" ht="13.5" customHeight="1" x14ac:dyDescent="0.3">
      <c r="A127" s="139"/>
      <c r="B127" s="140"/>
      <c r="C127" s="466" t="s">
        <v>326</v>
      </c>
      <c r="D127" s="467"/>
      <c r="E127" s="467"/>
      <c r="F127" s="467"/>
      <c r="G127" s="468"/>
      <c r="H127" s="140"/>
      <c r="I127" s="140"/>
      <c r="J127" s="140"/>
      <c r="K127" s="177"/>
      <c r="L127" s="2"/>
      <c r="M127" s="2"/>
      <c r="N127" s="2"/>
      <c r="O127" s="2"/>
      <c r="P127" s="2"/>
      <c r="Q127" s="2"/>
      <c r="R127" s="2"/>
      <c r="S127" s="2"/>
      <c r="T127" s="2"/>
      <c r="U127" s="2"/>
      <c r="V127" s="2"/>
      <c r="W127" s="2"/>
      <c r="X127" s="2"/>
      <c r="Y127" s="2"/>
      <c r="Z127" s="2"/>
    </row>
    <row r="128" spans="1:26" ht="13.5" customHeight="1" x14ac:dyDescent="0.3">
      <c r="A128" s="139"/>
      <c r="B128" s="140"/>
      <c r="C128" s="469"/>
      <c r="D128" s="470"/>
      <c r="E128" s="470"/>
      <c r="F128" s="470"/>
      <c r="G128" s="471"/>
      <c r="H128" s="140"/>
      <c r="I128" s="140"/>
      <c r="J128" s="140"/>
      <c r="K128" s="177"/>
      <c r="L128" s="2"/>
      <c r="M128" s="2"/>
      <c r="N128" s="2"/>
      <c r="O128" s="2"/>
      <c r="P128" s="2"/>
      <c r="Q128" s="2"/>
      <c r="R128" s="2"/>
      <c r="S128" s="2"/>
      <c r="T128" s="2"/>
      <c r="U128" s="2"/>
      <c r="V128" s="2"/>
      <c r="W128" s="2"/>
      <c r="X128" s="2"/>
      <c r="Y128" s="2"/>
      <c r="Z128" s="2"/>
    </row>
    <row r="129" spans="1:26" ht="13.5" customHeight="1" x14ac:dyDescent="0.3">
      <c r="A129" s="178"/>
      <c r="B129" s="179"/>
      <c r="C129" s="179"/>
      <c r="D129" s="179"/>
      <c r="E129" s="179"/>
      <c r="F129" s="179"/>
      <c r="G129" s="179"/>
      <c r="H129" s="179"/>
      <c r="I129" s="179"/>
      <c r="J129" s="179"/>
      <c r="K129" s="180"/>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6" t="s">
        <v>311</v>
      </c>
      <c r="B131" s="447" t="e">
        <f>DESCRIPCION!#REF!</f>
        <v>#REF!</v>
      </c>
      <c r="C131" s="344"/>
      <c r="D131" s="344"/>
      <c r="E131" s="344"/>
      <c r="F131" s="344"/>
      <c r="G131" s="344"/>
      <c r="H131" s="344"/>
      <c r="I131" s="345"/>
      <c r="J131" s="137" t="s">
        <v>312</v>
      </c>
      <c r="K131" s="138" t="str">
        <f>IF(J137="x","EXTREMA",IF(J139="x","ALTA",IF(J141="x","MODERADA",IF(J143="x","BAJA",""))))</f>
        <v/>
      </c>
      <c r="L131" s="2"/>
      <c r="M131" s="2"/>
      <c r="N131" s="2"/>
      <c r="O131" s="2"/>
      <c r="P131" s="2"/>
      <c r="Q131" s="2"/>
      <c r="R131" s="2"/>
      <c r="S131" s="2"/>
      <c r="T131" s="2"/>
      <c r="U131" s="2"/>
      <c r="V131" s="2"/>
      <c r="W131" s="2"/>
      <c r="X131" s="2"/>
      <c r="Y131" s="2"/>
      <c r="Z131" s="2"/>
    </row>
    <row r="132" spans="1:26" ht="13.5" customHeight="1" x14ac:dyDescent="0.3">
      <c r="A132" s="448" t="s">
        <v>313</v>
      </c>
      <c r="B132" s="344"/>
      <c r="C132" s="449"/>
      <c r="D132" s="450" t="str">
        <f>PROBABILIDAD!T17</f>
        <v xml:space="preserve"> </v>
      </c>
      <c r="E132" s="345"/>
      <c r="F132" s="448" t="s">
        <v>314</v>
      </c>
      <c r="G132" s="344"/>
      <c r="H132" s="344"/>
      <c r="I132" s="345"/>
      <c r="J132" s="451"/>
      <c r="K132" s="345"/>
      <c r="L132" s="2"/>
      <c r="M132" s="2"/>
      <c r="N132" s="2"/>
      <c r="O132" s="2"/>
      <c r="P132" s="2"/>
      <c r="Q132" s="2"/>
      <c r="R132" s="2"/>
      <c r="S132" s="2"/>
      <c r="T132" s="2"/>
      <c r="U132" s="2"/>
      <c r="V132" s="2"/>
      <c r="W132" s="2"/>
      <c r="X132" s="2"/>
      <c r="Y132" s="2"/>
      <c r="Z132" s="2"/>
    </row>
    <row r="133" spans="1:26" ht="13.5" customHeight="1" x14ac:dyDescent="0.3">
      <c r="A133" s="139"/>
      <c r="B133" s="140"/>
      <c r="C133" s="140"/>
      <c r="D133" s="140"/>
      <c r="E133" s="140"/>
      <c r="F133" s="140"/>
      <c r="G133" s="140"/>
      <c r="H133" s="140"/>
      <c r="I133" s="140"/>
      <c r="J133" s="141"/>
      <c r="K133" s="142"/>
      <c r="L133" s="2"/>
      <c r="M133" s="2"/>
      <c r="N133" s="2"/>
      <c r="O133" s="2"/>
      <c r="P133" s="2"/>
      <c r="Q133" s="2"/>
      <c r="R133" s="2"/>
      <c r="S133" s="2"/>
      <c r="T133" s="2"/>
      <c r="U133" s="2"/>
      <c r="V133" s="2"/>
      <c r="W133" s="2"/>
      <c r="X133" s="2"/>
      <c r="Y133" s="2"/>
      <c r="Z133" s="2"/>
    </row>
    <row r="134" spans="1:26" ht="13.5" customHeight="1" x14ac:dyDescent="0.3">
      <c r="A134" s="139"/>
      <c r="B134" s="140"/>
      <c r="C134" s="143"/>
      <c r="D134" s="140"/>
      <c r="E134" s="140"/>
      <c r="F134" s="140"/>
      <c r="G134" s="140"/>
      <c r="H134" s="140"/>
      <c r="I134" s="140"/>
      <c r="J134" s="141"/>
      <c r="K134" s="142"/>
      <c r="L134" s="2"/>
      <c r="M134" s="2"/>
      <c r="N134" s="2"/>
      <c r="O134" s="2"/>
      <c r="P134" s="2"/>
      <c r="Q134" s="2"/>
      <c r="R134" s="2"/>
      <c r="S134" s="2"/>
      <c r="T134" s="2"/>
      <c r="U134" s="2"/>
      <c r="V134" s="2"/>
      <c r="W134" s="2"/>
      <c r="X134" s="2"/>
      <c r="Y134" s="2"/>
      <c r="Z134" s="2"/>
    </row>
    <row r="135" spans="1:26" ht="45.75" customHeight="1" x14ac:dyDescent="0.3">
      <c r="A135" s="442" t="s">
        <v>313</v>
      </c>
      <c r="B135" s="140">
        <v>5</v>
      </c>
      <c r="C135" s="477"/>
      <c r="D135" s="465"/>
      <c r="E135" s="443"/>
      <c r="F135" s="443"/>
      <c r="G135" s="443"/>
      <c r="H135" s="140"/>
      <c r="I135" s="140"/>
      <c r="J135" s="458" t="s">
        <v>316</v>
      </c>
      <c r="K135" s="459"/>
      <c r="L135" s="2"/>
      <c r="M135" s="2"/>
      <c r="N135" s="2"/>
      <c r="O135" s="2"/>
      <c r="P135" s="2"/>
      <c r="Q135" s="2"/>
      <c r="R135" s="2"/>
      <c r="S135" s="2"/>
      <c r="T135" s="2"/>
      <c r="U135" s="2"/>
      <c r="V135" s="2"/>
      <c r="W135" s="2"/>
      <c r="X135" s="2"/>
      <c r="Y135" s="2"/>
      <c r="Z135" s="2"/>
    </row>
    <row r="136" spans="1:26" ht="13.5" customHeight="1" x14ac:dyDescent="0.3">
      <c r="A136" s="395"/>
      <c r="B136" s="140" t="s">
        <v>317</v>
      </c>
      <c r="C136" s="455"/>
      <c r="D136" s="444"/>
      <c r="E136" s="444"/>
      <c r="F136" s="444"/>
      <c r="G136" s="444"/>
      <c r="H136" s="140"/>
      <c r="I136" s="140"/>
      <c r="J136" s="144"/>
      <c r="K136" s="145"/>
      <c r="L136" s="2"/>
      <c r="M136" s="2"/>
      <c r="N136" s="2"/>
      <c r="O136" s="2"/>
      <c r="P136" s="2"/>
      <c r="Q136" s="2"/>
      <c r="R136" s="2"/>
      <c r="S136" s="2"/>
      <c r="T136" s="2"/>
      <c r="U136" s="2"/>
      <c r="V136" s="2"/>
      <c r="W136" s="2"/>
      <c r="X136" s="2"/>
      <c r="Y136" s="2"/>
      <c r="Z136" s="2"/>
    </row>
    <row r="137" spans="1:26" ht="27" customHeight="1" x14ac:dyDescent="0.3">
      <c r="A137" s="395"/>
      <c r="B137" s="140">
        <v>4</v>
      </c>
      <c r="C137" s="478"/>
      <c r="D137" s="465"/>
      <c r="E137" s="465"/>
      <c r="F137" s="479"/>
      <c r="G137" s="443"/>
      <c r="H137" s="140"/>
      <c r="I137" s="140"/>
      <c r="J137" s="176" t="str">
        <f>IF(OR(E135="X",F135="X",G135="x",F137="x",G137="X",F139="X",G139="X",G141="X" ),"x","")</f>
        <v/>
      </c>
      <c r="K137" s="145" t="s">
        <v>88</v>
      </c>
      <c r="L137" s="2"/>
      <c r="M137" s="2"/>
      <c r="N137" s="2"/>
      <c r="O137" s="2"/>
      <c r="P137" s="2"/>
      <c r="Q137" s="2"/>
      <c r="R137" s="2"/>
      <c r="S137" s="2"/>
      <c r="T137" s="2"/>
      <c r="U137" s="2"/>
      <c r="V137" s="2"/>
      <c r="W137" s="2"/>
      <c r="X137" s="2"/>
      <c r="Y137" s="2"/>
      <c r="Z137" s="2"/>
    </row>
    <row r="138" spans="1:26" ht="13.5" customHeight="1" x14ac:dyDescent="0.3">
      <c r="A138" s="395"/>
      <c r="B138" s="140" t="s">
        <v>318</v>
      </c>
      <c r="C138" s="455"/>
      <c r="D138" s="444"/>
      <c r="E138" s="444"/>
      <c r="F138" s="444"/>
      <c r="G138" s="444"/>
      <c r="H138" s="140"/>
      <c r="I138" s="140"/>
      <c r="J138" s="147"/>
      <c r="K138" s="145"/>
      <c r="L138" s="2"/>
      <c r="M138" s="2"/>
      <c r="N138" s="2"/>
      <c r="O138" s="2"/>
      <c r="P138" s="2"/>
      <c r="Q138" s="2"/>
      <c r="R138" s="2"/>
      <c r="S138" s="2"/>
      <c r="T138" s="2"/>
      <c r="U138" s="2"/>
      <c r="V138" s="2"/>
      <c r="W138" s="2"/>
      <c r="X138" s="2"/>
      <c r="Y138" s="2"/>
      <c r="Z138" s="2"/>
    </row>
    <row r="139" spans="1:26" ht="32.25" customHeight="1" x14ac:dyDescent="0.3">
      <c r="A139" s="395"/>
      <c r="B139" s="140">
        <v>3</v>
      </c>
      <c r="C139" s="452"/>
      <c r="D139" s="481"/>
      <c r="E139" s="446"/>
      <c r="F139" s="479"/>
      <c r="G139" s="443"/>
      <c r="H139" s="140"/>
      <c r="I139" s="140"/>
      <c r="J139" s="148" t="str">
        <f>IF(OR(C135="X",D135="X",D137="x",E137="x",E139="X",F141="X",F143="X",G143="X" ),"x","")</f>
        <v/>
      </c>
      <c r="K139" s="145" t="s">
        <v>89</v>
      </c>
      <c r="L139" s="2"/>
      <c r="M139" s="2"/>
      <c r="N139" s="2"/>
      <c r="O139" s="2"/>
      <c r="P139" s="2"/>
      <c r="Q139" s="2"/>
      <c r="R139" s="2"/>
      <c r="S139" s="2"/>
      <c r="T139" s="2"/>
      <c r="U139" s="2"/>
      <c r="V139" s="2"/>
      <c r="W139" s="2"/>
      <c r="X139" s="2"/>
      <c r="Y139" s="2"/>
      <c r="Z139" s="2"/>
    </row>
    <row r="140" spans="1:26" ht="13.5" customHeight="1" x14ac:dyDescent="0.3">
      <c r="A140" s="395"/>
      <c r="B140" s="140" t="s">
        <v>319</v>
      </c>
      <c r="C140" s="455"/>
      <c r="D140" s="444"/>
      <c r="E140" s="444"/>
      <c r="F140" s="444"/>
      <c r="G140" s="444"/>
      <c r="H140" s="140"/>
      <c r="I140" s="140"/>
      <c r="J140" s="149"/>
      <c r="K140" s="145"/>
      <c r="L140" s="2"/>
      <c r="M140" s="2"/>
      <c r="N140" s="2"/>
      <c r="O140" s="2"/>
      <c r="P140" s="2"/>
      <c r="Q140" s="2"/>
      <c r="R140" s="2"/>
      <c r="S140" s="2"/>
      <c r="T140" s="2"/>
      <c r="U140" s="2"/>
      <c r="V140" s="2"/>
      <c r="W140" s="2"/>
      <c r="X140" s="2"/>
      <c r="Y140" s="2"/>
      <c r="Z140" s="2"/>
    </row>
    <row r="141" spans="1:26" ht="27.75" customHeight="1" x14ac:dyDescent="0.3">
      <c r="A141" s="395"/>
      <c r="B141" s="140">
        <v>2</v>
      </c>
      <c r="C141" s="452"/>
      <c r="D141" s="461"/>
      <c r="E141" s="445"/>
      <c r="F141" s="446"/>
      <c r="G141" s="443"/>
      <c r="H141" s="140"/>
      <c r="I141" s="140"/>
      <c r="J141" s="150" t="str">
        <f>IF(OR(C137="X",D139="X",E141="x",E143="x" ),"x","")</f>
        <v/>
      </c>
      <c r="K141" s="145" t="s">
        <v>90</v>
      </c>
      <c r="L141" s="2"/>
      <c r="M141" s="2"/>
      <c r="N141" s="2"/>
      <c r="O141" s="2"/>
      <c r="P141" s="2"/>
      <c r="Q141" s="2"/>
      <c r="R141" s="2"/>
      <c r="S141" s="2"/>
      <c r="T141" s="2"/>
      <c r="U141" s="2"/>
      <c r="V141" s="2"/>
      <c r="W141" s="2"/>
      <c r="X141" s="2"/>
      <c r="Y141" s="2"/>
      <c r="Z141" s="2"/>
    </row>
    <row r="142" spans="1:26" ht="13.5" customHeight="1" x14ac:dyDescent="0.3">
      <c r="A142" s="395"/>
      <c r="B142" s="140" t="s">
        <v>320</v>
      </c>
      <c r="C142" s="455"/>
      <c r="D142" s="444"/>
      <c r="E142" s="444"/>
      <c r="F142" s="444"/>
      <c r="G142" s="444"/>
      <c r="H142" s="140"/>
      <c r="I142" s="140"/>
      <c r="J142" s="149"/>
      <c r="K142" s="145"/>
      <c r="L142" s="2"/>
      <c r="M142" s="2"/>
      <c r="N142" s="2"/>
      <c r="O142" s="2"/>
      <c r="P142" s="2"/>
      <c r="Q142" s="2"/>
      <c r="R142" s="2"/>
      <c r="S142" s="2"/>
      <c r="T142" s="2"/>
      <c r="U142" s="2"/>
      <c r="V142" s="2"/>
      <c r="W142" s="2"/>
      <c r="X142" s="2"/>
      <c r="Y142" s="2"/>
      <c r="Z142" s="2"/>
    </row>
    <row r="143" spans="1:26" ht="30" customHeight="1" x14ac:dyDescent="0.3">
      <c r="A143" s="395"/>
      <c r="B143" s="140">
        <v>1</v>
      </c>
      <c r="C143" s="452"/>
      <c r="D143" s="461"/>
      <c r="E143" s="463"/>
      <c r="F143" s="464"/>
      <c r="G143" s="465"/>
      <c r="H143" s="140"/>
      <c r="I143" s="140"/>
      <c r="J143" s="151" t="str">
        <f>IF(OR(C139="X",C141="X",C143="x",D141="x",D143="x" ),"x","")</f>
        <v/>
      </c>
      <c r="K143" s="145" t="s">
        <v>91</v>
      </c>
      <c r="L143" s="2"/>
      <c r="M143" s="2"/>
      <c r="N143" s="2"/>
      <c r="O143" s="2"/>
      <c r="P143" s="2"/>
      <c r="Q143" s="2"/>
      <c r="R143" s="2"/>
      <c r="S143" s="2"/>
      <c r="T143" s="2"/>
      <c r="U143" s="2"/>
      <c r="V143" s="2"/>
      <c r="W143" s="2"/>
      <c r="X143" s="2"/>
      <c r="Y143" s="2"/>
      <c r="Z143" s="2"/>
    </row>
    <row r="144" spans="1:26" ht="13.5" customHeight="1" x14ac:dyDescent="0.3">
      <c r="A144" s="395"/>
      <c r="B144" s="140" t="s">
        <v>321</v>
      </c>
      <c r="C144" s="453"/>
      <c r="D144" s="462"/>
      <c r="E144" s="462"/>
      <c r="F144" s="462"/>
      <c r="G144" s="462"/>
      <c r="H144" s="140"/>
      <c r="I144" s="140"/>
      <c r="J144" s="140"/>
      <c r="K144" s="177"/>
      <c r="L144" s="2"/>
      <c r="M144" s="2"/>
      <c r="N144" s="2"/>
      <c r="O144" s="2"/>
      <c r="P144" s="2"/>
      <c r="Q144" s="2"/>
      <c r="R144" s="2"/>
      <c r="S144" s="2"/>
      <c r="T144" s="2"/>
      <c r="U144" s="2"/>
      <c r="V144" s="2"/>
      <c r="W144" s="2"/>
      <c r="X144" s="2"/>
      <c r="Y144" s="2"/>
      <c r="Z144" s="2"/>
    </row>
    <row r="145" spans="1:26" ht="13.5" customHeight="1" x14ac:dyDescent="0.3">
      <c r="A145" s="139"/>
      <c r="B145" s="140"/>
      <c r="C145" s="140">
        <v>1</v>
      </c>
      <c r="D145" s="140">
        <v>2</v>
      </c>
      <c r="E145" s="140">
        <v>3</v>
      </c>
      <c r="F145" s="140">
        <v>4</v>
      </c>
      <c r="G145" s="140">
        <v>5</v>
      </c>
      <c r="H145" s="140"/>
      <c r="I145" s="140"/>
      <c r="J145" s="140"/>
      <c r="K145" s="177"/>
      <c r="L145" s="2"/>
      <c r="M145" s="2"/>
      <c r="N145" s="2"/>
      <c r="O145" s="2"/>
      <c r="P145" s="2"/>
      <c r="Q145" s="2"/>
      <c r="R145" s="2"/>
      <c r="S145" s="2"/>
      <c r="T145" s="2"/>
      <c r="U145" s="2"/>
      <c r="V145" s="2"/>
      <c r="W145" s="2"/>
      <c r="X145" s="2"/>
      <c r="Y145" s="2"/>
      <c r="Z145" s="2"/>
    </row>
    <row r="146" spans="1:26" ht="13.5" customHeight="1" x14ac:dyDescent="0.3">
      <c r="A146" s="139"/>
      <c r="B146" s="140"/>
      <c r="C146" s="140" t="s">
        <v>322</v>
      </c>
      <c r="D146" s="140" t="s">
        <v>323</v>
      </c>
      <c r="E146" s="140" t="s">
        <v>324</v>
      </c>
      <c r="F146" s="140" t="s">
        <v>315</v>
      </c>
      <c r="G146" s="140" t="s">
        <v>325</v>
      </c>
      <c r="H146" s="140"/>
      <c r="I146" s="140"/>
      <c r="J146" s="140"/>
      <c r="K146" s="177"/>
      <c r="L146" s="2"/>
      <c r="M146" s="2"/>
      <c r="N146" s="2"/>
      <c r="O146" s="2"/>
      <c r="P146" s="2"/>
      <c r="Q146" s="2"/>
      <c r="R146" s="2"/>
      <c r="S146" s="2"/>
      <c r="T146" s="2"/>
      <c r="U146" s="2"/>
      <c r="V146" s="2"/>
      <c r="W146" s="2"/>
      <c r="X146" s="2"/>
      <c r="Y146" s="2"/>
      <c r="Z146" s="2"/>
    </row>
    <row r="147" spans="1:26" ht="13.5" customHeight="1" x14ac:dyDescent="0.3">
      <c r="A147" s="139"/>
      <c r="B147" s="140"/>
      <c r="C147" s="466" t="s">
        <v>326</v>
      </c>
      <c r="D147" s="467"/>
      <c r="E147" s="467"/>
      <c r="F147" s="467"/>
      <c r="G147" s="468"/>
      <c r="H147" s="140"/>
      <c r="I147" s="140"/>
      <c r="J147" s="140"/>
      <c r="K147" s="177"/>
      <c r="L147" s="2"/>
      <c r="M147" s="2"/>
      <c r="N147" s="2"/>
      <c r="O147" s="2"/>
      <c r="P147" s="2"/>
      <c r="Q147" s="2"/>
      <c r="R147" s="2"/>
      <c r="S147" s="2"/>
      <c r="T147" s="2"/>
      <c r="U147" s="2"/>
      <c r="V147" s="2"/>
      <c r="W147" s="2"/>
      <c r="X147" s="2"/>
      <c r="Y147" s="2"/>
      <c r="Z147" s="2"/>
    </row>
    <row r="148" spans="1:26" ht="13.5" customHeight="1" x14ac:dyDescent="0.3">
      <c r="A148" s="139"/>
      <c r="B148" s="140"/>
      <c r="C148" s="469"/>
      <c r="D148" s="470"/>
      <c r="E148" s="470"/>
      <c r="F148" s="470"/>
      <c r="G148" s="471"/>
      <c r="H148" s="140"/>
      <c r="I148" s="140"/>
      <c r="J148" s="140"/>
      <c r="K148" s="177"/>
      <c r="L148" s="2"/>
      <c r="M148" s="2"/>
      <c r="N148" s="2"/>
      <c r="O148" s="2"/>
      <c r="P148" s="2"/>
      <c r="Q148" s="2"/>
      <c r="R148" s="2"/>
      <c r="S148" s="2"/>
      <c r="T148" s="2"/>
      <c r="U148" s="2"/>
      <c r="V148" s="2"/>
      <c r="W148" s="2"/>
      <c r="X148" s="2"/>
      <c r="Y148" s="2"/>
      <c r="Z148" s="2"/>
    </row>
    <row r="149" spans="1:26" ht="13.5" customHeight="1" x14ac:dyDescent="0.3">
      <c r="A149" s="154"/>
      <c r="B149" s="155"/>
      <c r="C149" s="155"/>
      <c r="D149" s="155"/>
      <c r="E149" s="155"/>
      <c r="F149" s="155"/>
      <c r="G149" s="155"/>
      <c r="H149" s="155"/>
      <c r="I149" s="155"/>
      <c r="J149" s="155"/>
      <c r="K149" s="156"/>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6" t="s">
        <v>311</v>
      </c>
      <c r="B151" s="447" t="e">
        <f>DESCRIPCION!#REF!</f>
        <v>#REF!</v>
      </c>
      <c r="C151" s="344"/>
      <c r="D151" s="344"/>
      <c r="E151" s="344"/>
      <c r="F151" s="344"/>
      <c r="G151" s="344"/>
      <c r="H151" s="344"/>
      <c r="I151" s="345"/>
      <c r="J151" s="137" t="s">
        <v>312</v>
      </c>
      <c r="K151" s="138" t="str">
        <f>IF(J157="x","EXTREMA",IF(J159="x","ALTA",IF(J161="x","MODERADA",IF(J163="x","BAJA",""))))</f>
        <v/>
      </c>
      <c r="L151" s="2"/>
      <c r="M151" s="2"/>
      <c r="N151" s="2"/>
      <c r="O151" s="2"/>
      <c r="P151" s="2"/>
      <c r="Q151" s="2"/>
      <c r="R151" s="2"/>
      <c r="S151" s="2"/>
      <c r="T151" s="2"/>
      <c r="U151" s="2"/>
      <c r="V151" s="2"/>
      <c r="W151" s="2"/>
      <c r="X151" s="2"/>
      <c r="Y151" s="2"/>
      <c r="Z151" s="2"/>
    </row>
    <row r="152" spans="1:26" ht="13.5" customHeight="1" x14ac:dyDescent="0.3">
      <c r="A152" s="448" t="s">
        <v>313</v>
      </c>
      <c r="B152" s="344"/>
      <c r="C152" s="449"/>
      <c r="D152" s="450" t="str">
        <f>PROBABILIDAD!T18</f>
        <v xml:space="preserve"> </v>
      </c>
      <c r="E152" s="345"/>
      <c r="F152" s="448" t="s">
        <v>314</v>
      </c>
      <c r="G152" s="344"/>
      <c r="H152" s="344"/>
      <c r="I152" s="345"/>
      <c r="J152" s="451"/>
      <c r="K152" s="345"/>
      <c r="L152" s="2"/>
      <c r="M152" s="2"/>
      <c r="N152" s="2"/>
      <c r="O152" s="2"/>
      <c r="P152" s="2"/>
      <c r="Q152" s="2"/>
      <c r="R152" s="2"/>
      <c r="S152" s="2"/>
      <c r="T152" s="2"/>
      <c r="U152" s="2"/>
      <c r="V152" s="2"/>
      <c r="W152" s="2"/>
      <c r="X152" s="2"/>
      <c r="Y152" s="2"/>
      <c r="Z152" s="2"/>
    </row>
    <row r="153" spans="1:26" ht="13.5" customHeight="1" x14ac:dyDescent="0.3">
      <c r="A153" s="139"/>
      <c r="B153" s="140"/>
      <c r="C153" s="140"/>
      <c r="D153" s="140"/>
      <c r="E153" s="140"/>
      <c r="F153" s="140"/>
      <c r="G153" s="140"/>
      <c r="H153" s="140"/>
      <c r="I153" s="140"/>
      <c r="J153" s="141"/>
      <c r="K153" s="142"/>
      <c r="L153" s="2"/>
      <c r="M153" s="2"/>
      <c r="N153" s="2"/>
      <c r="O153" s="2"/>
      <c r="P153" s="2"/>
      <c r="Q153" s="2"/>
      <c r="R153" s="2"/>
      <c r="S153" s="2"/>
      <c r="T153" s="2"/>
      <c r="U153" s="2"/>
      <c r="V153" s="2"/>
      <c r="W153" s="2"/>
      <c r="X153" s="2"/>
      <c r="Y153" s="2"/>
      <c r="Z153" s="2"/>
    </row>
    <row r="154" spans="1:26" ht="13.5" customHeight="1" x14ac:dyDescent="0.3">
      <c r="A154" s="139"/>
      <c r="B154" s="140"/>
      <c r="C154" s="143"/>
      <c r="D154" s="140"/>
      <c r="E154" s="140"/>
      <c r="F154" s="140"/>
      <c r="G154" s="140"/>
      <c r="H154" s="140"/>
      <c r="I154" s="140"/>
      <c r="J154" s="141"/>
      <c r="K154" s="142"/>
      <c r="L154" s="2"/>
      <c r="M154" s="2"/>
      <c r="N154" s="2"/>
      <c r="O154" s="2"/>
      <c r="P154" s="2"/>
      <c r="Q154" s="2"/>
      <c r="R154" s="2"/>
      <c r="S154" s="2"/>
      <c r="T154" s="2"/>
      <c r="U154" s="2"/>
      <c r="V154" s="2"/>
      <c r="W154" s="2"/>
      <c r="X154" s="2"/>
      <c r="Y154" s="2"/>
      <c r="Z154" s="2"/>
    </row>
    <row r="155" spans="1:26" ht="36" customHeight="1" x14ac:dyDescent="0.3">
      <c r="A155" s="442" t="s">
        <v>313</v>
      </c>
      <c r="B155" s="140">
        <v>5</v>
      </c>
      <c r="C155" s="477"/>
      <c r="D155" s="465"/>
      <c r="E155" s="443"/>
      <c r="F155" s="443"/>
      <c r="G155" s="443"/>
      <c r="H155" s="140"/>
      <c r="I155" s="140"/>
      <c r="J155" s="458" t="s">
        <v>316</v>
      </c>
      <c r="K155" s="459"/>
      <c r="L155" s="2"/>
      <c r="M155" s="2"/>
      <c r="N155" s="2"/>
      <c r="O155" s="2"/>
      <c r="P155" s="2"/>
      <c r="Q155" s="2"/>
      <c r="R155" s="2"/>
      <c r="S155" s="2"/>
      <c r="T155" s="2"/>
      <c r="U155" s="2"/>
      <c r="V155" s="2"/>
      <c r="W155" s="2"/>
      <c r="X155" s="2"/>
      <c r="Y155" s="2"/>
      <c r="Z155" s="2"/>
    </row>
    <row r="156" spans="1:26" ht="13.5" customHeight="1" x14ac:dyDescent="0.3">
      <c r="A156" s="395"/>
      <c r="B156" s="140" t="s">
        <v>317</v>
      </c>
      <c r="C156" s="455"/>
      <c r="D156" s="444"/>
      <c r="E156" s="444"/>
      <c r="F156" s="444"/>
      <c r="G156" s="444"/>
      <c r="H156" s="140"/>
      <c r="I156" s="140"/>
      <c r="J156" s="144"/>
      <c r="K156" s="145"/>
      <c r="L156" s="2"/>
      <c r="M156" s="2"/>
      <c r="N156" s="2"/>
      <c r="O156" s="2"/>
      <c r="P156" s="2"/>
      <c r="Q156" s="2"/>
      <c r="R156" s="2"/>
      <c r="S156" s="2"/>
      <c r="T156" s="2"/>
      <c r="U156" s="2"/>
      <c r="V156" s="2"/>
      <c r="W156" s="2"/>
      <c r="X156" s="2"/>
      <c r="Y156" s="2"/>
      <c r="Z156" s="2"/>
    </row>
    <row r="157" spans="1:26" ht="27" customHeight="1" x14ac:dyDescent="0.3">
      <c r="A157" s="395"/>
      <c r="B157" s="140">
        <v>4</v>
      </c>
      <c r="C157" s="478"/>
      <c r="D157" s="465"/>
      <c r="E157" s="465"/>
      <c r="F157" s="479"/>
      <c r="G157" s="443"/>
      <c r="H157" s="140"/>
      <c r="I157" s="140"/>
      <c r="J157" s="176" t="str">
        <f>IF(OR(E155="X",F155="X",G155="x",F157="x",G157="X",F159="X",G159="X",G161="X" ),"x","")</f>
        <v/>
      </c>
      <c r="K157" s="145" t="s">
        <v>88</v>
      </c>
      <c r="L157" s="2"/>
      <c r="M157" s="2"/>
      <c r="N157" s="2"/>
      <c r="O157" s="2"/>
      <c r="P157" s="2"/>
      <c r="Q157" s="2"/>
      <c r="R157" s="2"/>
      <c r="S157" s="2"/>
      <c r="T157" s="2"/>
      <c r="U157" s="2"/>
      <c r="V157" s="2"/>
      <c r="W157" s="2"/>
      <c r="X157" s="2"/>
      <c r="Y157" s="2"/>
      <c r="Z157" s="2"/>
    </row>
    <row r="158" spans="1:26" ht="13.5" customHeight="1" x14ac:dyDescent="0.3">
      <c r="A158" s="395"/>
      <c r="B158" s="140" t="s">
        <v>318</v>
      </c>
      <c r="C158" s="455"/>
      <c r="D158" s="444"/>
      <c r="E158" s="444"/>
      <c r="F158" s="444"/>
      <c r="G158" s="444"/>
      <c r="H158" s="140"/>
      <c r="I158" s="140"/>
      <c r="J158" s="147"/>
      <c r="K158" s="145"/>
      <c r="L158" s="2"/>
      <c r="M158" s="2"/>
      <c r="N158" s="2"/>
      <c r="O158" s="2"/>
      <c r="P158" s="2"/>
      <c r="Q158" s="2"/>
      <c r="R158" s="2"/>
      <c r="S158" s="2"/>
      <c r="T158" s="2"/>
      <c r="U158" s="2"/>
      <c r="V158" s="2"/>
      <c r="W158" s="2"/>
      <c r="X158" s="2"/>
      <c r="Y158" s="2"/>
      <c r="Z158" s="2"/>
    </row>
    <row r="159" spans="1:26" ht="27.75" customHeight="1" x14ac:dyDescent="0.3">
      <c r="A159" s="395"/>
      <c r="B159" s="140">
        <v>3</v>
      </c>
      <c r="C159" s="452"/>
      <c r="D159" s="481"/>
      <c r="E159" s="446"/>
      <c r="F159" s="479"/>
      <c r="G159" s="443"/>
      <c r="H159" s="140"/>
      <c r="I159" s="140"/>
      <c r="J159" s="148" t="str">
        <f>IF(OR(C155="X",D155="X",D157="x",E157="x",E159="X",F161="X",F163="X",G163="X" ),"x","")</f>
        <v/>
      </c>
      <c r="K159" s="145" t="s">
        <v>89</v>
      </c>
      <c r="L159" s="2"/>
      <c r="M159" s="2"/>
      <c r="N159" s="2"/>
      <c r="O159" s="2"/>
      <c r="P159" s="2"/>
      <c r="Q159" s="2"/>
      <c r="R159" s="2"/>
      <c r="S159" s="2"/>
      <c r="T159" s="2"/>
      <c r="U159" s="2"/>
      <c r="V159" s="2"/>
      <c r="W159" s="2"/>
      <c r="X159" s="2"/>
      <c r="Y159" s="2"/>
      <c r="Z159" s="2"/>
    </row>
    <row r="160" spans="1:26" ht="13.5" customHeight="1" x14ac:dyDescent="0.3">
      <c r="A160" s="395"/>
      <c r="B160" s="140" t="s">
        <v>319</v>
      </c>
      <c r="C160" s="455"/>
      <c r="D160" s="444"/>
      <c r="E160" s="444"/>
      <c r="F160" s="444"/>
      <c r="G160" s="444"/>
      <c r="H160" s="140"/>
      <c r="I160" s="140"/>
      <c r="J160" s="149"/>
      <c r="K160" s="145"/>
      <c r="L160" s="2"/>
      <c r="M160" s="2"/>
      <c r="N160" s="2"/>
      <c r="O160" s="2"/>
      <c r="P160" s="2"/>
      <c r="Q160" s="2"/>
      <c r="R160" s="2"/>
      <c r="S160" s="2"/>
      <c r="T160" s="2"/>
      <c r="U160" s="2"/>
      <c r="V160" s="2"/>
      <c r="W160" s="2"/>
      <c r="X160" s="2"/>
      <c r="Y160" s="2"/>
      <c r="Z160" s="2"/>
    </row>
    <row r="161" spans="1:26" ht="27.75" customHeight="1" x14ac:dyDescent="0.3">
      <c r="A161" s="395"/>
      <c r="B161" s="140">
        <v>2</v>
      </c>
      <c r="C161" s="452"/>
      <c r="D161" s="461"/>
      <c r="E161" s="445"/>
      <c r="F161" s="446"/>
      <c r="G161" s="443"/>
      <c r="H161" s="140"/>
      <c r="I161" s="140"/>
      <c r="J161" s="150" t="str">
        <f>IF(OR(C157="X",D159="X",E161="x",E163="x" ),"x","")</f>
        <v/>
      </c>
      <c r="K161" s="145" t="s">
        <v>90</v>
      </c>
      <c r="L161" s="2"/>
      <c r="M161" s="2"/>
      <c r="N161" s="2"/>
      <c r="O161" s="2"/>
      <c r="P161" s="2"/>
      <c r="Q161" s="2"/>
      <c r="R161" s="2"/>
      <c r="S161" s="2"/>
      <c r="T161" s="2"/>
      <c r="U161" s="2"/>
      <c r="V161" s="2"/>
      <c r="W161" s="2"/>
      <c r="X161" s="2"/>
      <c r="Y161" s="2"/>
      <c r="Z161" s="2"/>
    </row>
    <row r="162" spans="1:26" ht="13.5" customHeight="1" x14ac:dyDescent="0.3">
      <c r="A162" s="395"/>
      <c r="B162" s="140" t="s">
        <v>320</v>
      </c>
      <c r="C162" s="455"/>
      <c r="D162" s="444"/>
      <c r="E162" s="444"/>
      <c r="F162" s="444"/>
      <c r="G162" s="444"/>
      <c r="H162" s="140"/>
      <c r="I162" s="140"/>
      <c r="J162" s="149"/>
      <c r="K162" s="145"/>
      <c r="L162" s="2"/>
      <c r="M162" s="2"/>
      <c r="N162" s="2"/>
      <c r="O162" s="2"/>
      <c r="P162" s="2"/>
      <c r="Q162" s="2"/>
      <c r="R162" s="2"/>
      <c r="S162" s="2"/>
      <c r="T162" s="2"/>
      <c r="U162" s="2"/>
      <c r="V162" s="2"/>
      <c r="W162" s="2"/>
      <c r="X162" s="2"/>
      <c r="Y162" s="2"/>
      <c r="Z162" s="2"/>
    </row>
    <row r="163" spans="1:26" ht="13.5" customHeight="1" x14ac:dyDescent="0.3">
      <c r="A163" s="395"/>
      <c r="B163" s="140">
        <v>1</v>
      </c>
      <c r="C163" s="452"/>
      <c r="D163" s="461"/>
      <c r="E163" s="463"/>
      <c r="F163" s="464"/>
      <c r="G163" s="465"/>
      <c r="H163" s="140"/>
      <c r="I163" s="140"/>
      <c r="J163" s="151" t="str">
        <f>IF(OR(C159="X",C161="X",C163="x",D161="x",D163="x" ),"x","")</f>
        <v/>
      </c>
      <c r="K163" s="145" t="s">
        <v>91</v>
      </c>
      <c r="L163" s="2"/>
      <c r="M163" s="2"/>
      <c r="N163" s="2"/>
      <c r="O163" s="2"/>
      <c r="P163" s="2"/>
      <c r="Q163" s="2"/>
      <c r="R163" s="2"/>
      <c r="S163" s="2"/>
      <c r="T163" s="2"/>
      <c r="U163" s="2"/>
      <c r="V163" s="2"/>
      <c r="W163" s="2"/>
      <c r="X163" s="2"/>
      <c r="Y163" s="2"/>
      <c r="Z163" s="2"/>
    </row>
    <row r="164" spans="1:26" ht="26.25" customHeight="1" x14ac:dyDescent="0.3">
      <c r="A164" s="395"/>
      <c r="B164" s="140" t="s">
        <v>321</v>
      </c>
      <c r="C164" s="453"/>
      <c r="D164" s="462"/>
      <c r="E164" s="462"/>
      <c r="F164" s="462"/>
      <c r="G164" s="462"/>
      <c r="H164" s="140"/>
      <c r="I164" s="140"/>
      <c r="J164" s="140"/>
      <c r="K164" s="177"/>
      <c r="L164" s="2"/>
      <c r="M164" s="2"/>
      <c r="N164" s="2"/>
      <c r="O164" s="2"/>
      <c r="P164" s="2"/>
      <c r="Q164" s="2"/>
      <c r="R164" s="2"/>
      <c r="S164" s="2"/>
      <c r="T164" s="2"/>
      <c r="U164" s="2"/>
      <c r="V164" s="2"/>
      <c r="W164" s="2"/>
      <c r="X164" s="2"/>
      <c r="Y164" s="2"/>
      <c r="Z164" s="2"/>
    </row>
    <row r="165" spans="1:26" ht="13.5" customHeight="1" x14ac:dyDescent="0.3">
      <c r="A165" s="139"/>
      <c r="B165" s="140"/>
      <c r="C165" s="140">
        <v>1</v>
      </c>
      <c r="D165" s="140">
        <v>2</v>
      </c>
      <c r="E165" s="140">
        <v>3</v>
      </c>
      <c r="F165" s="140">
        <v>4</v>
      </c>
      <c r="G165" s="140">
        <v>5</v>
      </c>
      <c r="H165" s="140"/>
      <c r="I165" s="140"/>
      <c r="J165" s="140"/>
      <c r="K165" s="177"/>
      <c r="L165" s="2"/>
      <c r="M165" s="2"/>
      <c r="N165" s="2"/>
      <c r="O165" s="2"/>
      <c r="P165" s="2"/>
      <c r="Q165" s="2"/>
      <c r="R165" s="2"/>
      <c r="S165" s="2"/>
      <c r="T165" s="2"/>
      <c r="U165" s="2"/>
      <c r="V165" s="2"/>
      <c r="W165" s="2"/>
      <c r="X165" s="2"/>
      <c r="Y165" s="2"/>
      <c r="Z165" s="2"/>
    </row>
    <row r="166" spans="1:26" ht="13.5" customHeight="1" x14ac:dyDescent="0.3">
      <c r="A166" s="139"/>
      <c r="B166" s="140"/>
      <c r="C166" s="140" t="s">
        <v>322</v>
      </c>
      <c r="D166" s="140" t="s">
        <v>323</v>
      </c>
      <c r="E166" s="140" t="s">
        <v>324</v>
      </c>
      <c r="F166" s="140" t="s">
        <v>315</v>
      </c>
      <c r="G166" s="140" t="s">
        <v>325</v>
      </c>
      <c r="H166" s="140"/>
      <c r="I166" s="140"/>
      <c r="J166" s="140"/>
      <c r="K166" s="177"/>
      <c r="L166" s="2"/>
      <c r="M166" s="2"/>
      <c r="N166" s="2"/>
      <c r="O166" s="2"/>
      <c r="P166" s="2"/>
      <c r="Q166" s="2"/>
      <c r="R166" s="2"/>
      <c r="S166" s="2"/>
      <c r="T166" s="2"/>
      <c r="U166" s="2"/>
      <c r="V166" s="2"/>
      <c r="W166" s="2"/>
      <c r="X166" s="2"/>
      <c r="Y166" s="2"/>
      <c r="Z166" s="2"/>
    </row>
    <row r="167" spans="1:26" ht="13.5" customHeight="1" x14ac:dyDescent="0.3">
      <c r="A167" s="139"/>
      <c r="B167" s="140"/>
      <c r="C167" s="466" t="s">
        <v>326</v>
      </c>
      <c r="D167" s="467"/>
      <c r="E167" s="467"/>
      <c r="F167" s="467"/>
      <c r="G167" s="468"/>
      <c r="H167" s="140"/>
      <c r="I167" s="140"/>
      <c r="J167" s="140"/>
      <c r="K167" s="177"/>
      <c r="L167" s="2"/>
      <c r="M167" s="2"/>
      <c r="N167" s="2"/>
      <c r="O167" s="2"/>
      <c r="P167" s="2"/>
      <c r="Q167" s="2"/>
      <c r="R167" s="2"/>
      <c r="S167" s="2"/>
      <c r="T167" s="2"/>
      <c r="U167" s="2"/>
      <c r="V167" s="2"/>
      <c r="W167" s="2"/>
      <c r="X167" s="2"/>
      <c r="Y167" s="2"/>
      <c r="Z167" s="2"/>
    </row>
    <row r="168" spans="1:26" ht="13.5" customHeight="1" x14ac:dyDescent="0.3">
      <c r="A168" s="139"/>
      <c r="B168" s="140"/>
      <c r="C168" s="469"/>
      <c r="D168" s="470"/>
      <c r="E168" s="470"/>
      <c r="F168" s="470"/>
      <c r="G168" s="471"/>
      <c r="H168" s="140"/>
      <c r="I168" s="140"/>
      <c r="J168" s="140"/>
      <c r="K168" s="177"/>
      <c r="L168" s="2"/>
      <c r="M168" s="2"/>
      <c r="N168" s="2"/>
      <c r="O168" s="2"/>
      <c r="P168" s="2"/>
      <c r="Q168" s="2"/>
      <c r="R168" s="2"/>
      <c r="S168" s="2"/>
      <c r="T168" s="2"/>
      <c r="U168" s="2"/>
      <c r="V168" s="2"/>
      <c r="W168" s="2"/>
      <c r="X168" s="2"/>
      <c r="Y168" s="2"/>
      <c r="Z168" s="2"/>
    </row>
    <row r="169" spans="1:26" ht="13.5" customHeight="1" x14ac:dyDescent="0.3">
      <c r="A169" s="154"/>
      <c r="B169" s="155"/>
      <c r="C169" s="155"/>
      <c r="D169" s="155"/>
      <c r="E169" s="155"/>
      <c r="F169" s="155"/>
      <c r="G169" s="155"/>
      <c r="H169" s="155"/>
      <c r="I169" s="155"/>
      <c r="J169" s="155"/>
      <c r="K169" s="156"/>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6" t="s">
        <v>311</v>
      </c>
      <c r="B172" s="482" t="e">
        <f>DESCRIPCION!#REF!</f>
        <v>#REF!</v>
      </c>
      <c r="C172" s="344"/>
      <c r="D172" s="344"/>
      <c r="E172" s="344"/>
      <c r="F172" s="344"/>
      <c r="G172" s="344"/>
      <c r="H172" s="344"/>
      <c r="I172" s="345"/>
      <c r="J172" s="137" t="s">
        <v>312</v>
      </c>
      <c r="K172" s="138" t="str">
        <f>IF(J178="x","EXTREMA",IF(J180="x","ALTA",IF(J182="x","MODERADA",IF(J184="x","BAJA",""))))</f>
        <v/>
      </c>
      <c r="L172" s="2"/>
      <c r="M172" s="2"/>
      <c r="N172" s="2"/>
      <c r="O172" s="2"/>
      <c r="P172" s="2"/>
      <c r="Q172" s="2"/>
      <c r="R172" s="2"/>
      <c r="S172" s="2"/>
      <c r="T172" s="2"/>
      <c r="U172" s="2"/>
      <c r="V172" s="2"/>
      <c r="W172" s="2"/>
      <c r="X172" s="2"/>
      <c r="Y172" s="2"/>
      <c r="Z172" s="2"/>
    </row>
    <row r="173" spans="1:26" ht="13.5" customHeight="1" x14ac:dyDescent="0.3">
      <c r="A173" s="448" t="s">
        <v>313</v>
      </c>
      <c r="B173" s="344"/>
      <c r="C173" s="449"/>
      <c r="D173" s="450" t="str">
        <f>PROBABILIDAD!T19</f>
        <v xml:space="preserve"> </v>
      </c>
      <c r="E173" s="345"/>
      <c r="F173" s="448" t="s">
        <v>314</v>
      </c>
      <c r="G173" s="344"/>
      <c r="H173" s="344"/>
      <c r="I173" s="345"/>
      <c r="J173" s="451"/>
      <c r="K173" s="345"/>
      <c r="L173" s="2"/>
      <c r="M173" s="2"/>
      <c r="N173" s="2"/>
      <c r="O173" s="2"/>
      <c r="P173" s="2"/>
      <c r="Q173" s="2"/>
      <c r="R173" s="2"/>
      <c r="S173" s="2"/>
      <c r="T173" s="2"/>
      <c r="U173" s="2"/>
      <c r="V173" s="2"/>
      <c r="W173" s="2"/>
      <c r="X173" s="2"/>
      <c r="Y173" s="2"/>
      <c r="Z173" s="2"/>
    </row>
    <row r="174" spans="1:26" ht="13.5" customHeight="1" x14ac:dyDescent="0.3">
      <c r="A174" s="139"/>
      <c r="B174" s="140"/>
      <c r="C174" s="140"/>
      <c r="D174" s="140"/>
      <c r="E174" s="140"/>
      <c r="F174" s="140"/>
      <c r="G174" s="140"/>
      <c r="H174" s="140"/>
      <c r="I174" s="140"/>
      <c r="J174" s="141"/>
      <c r="K174" s="142"/>
      <c r="L174" s="2"/>
      <c r="M174" s="2"/>
      <c r="N174" s="2"/>
      <c r="O174" s="2"/>
      <c r="P174" s="2"/>
      <c r="Q174" s="2"/>
      <c r="R174" s="2"/>
      <c r="S174" s="2"/>
      <c r="T174" s="2"/>
      <c r="U174" s="2"/>
      <c r="V174" s="2"/>
      <c r="W174" s="2"/>
      <c r="X174" s="2"/>
      <c r="Y174" s="2"/>
      <c r="Z174" s="2"/>
    </row>
    <row r="175" spans="1:26" ht="13.5" customHeight="1" x14ac:dyDescent="0.3">
      <c r="A175" s="139"/>
      <c r="B175" s="140"/>
      <c r="C175" s="143"/>
      <c r="D175" s="140"/>
      <c r="E175" s="140"/>
      <c r="F175" s="140"/>
      <c r="G175" s="140"/>
      <c r="H175" s="140"/>
      <c r="I175" s="140"/>
      <c r="J175" s="141"/>
      <c r="K175" s="142"/>
      <c r="L175" s="2"/>
      <c r="M175" s="2"/>
      <c r="N175" s="2"/>
      <c r="O175" s="2"/>
      <c r="P175" s="2"/>
      <c r="Q175" s="2"/>
      <c r="R175" s="2"/>
      <c r="S175" s="2"/>
      <c r="T175" s="2"/>
      <c r="U175" s="2"/>
      <c r="V175" s="2"/>
      <c r="W175" s="2"/>
      <c r="X175" s="2"/>
      <c r="Y175" s="2"/>
      <c r="Z175" s="2"/>
    </row>
    <row r="176" spans="1:26" ht="31.5" customHeight="1" x14ac:dyDescent="0.3">
      <c r="A176" s="442" t="s">
        <v>313</v>
      </c>
      <c r="B176" s="140">
        <v>5</v>
      </c>
      <c r="C176" s="477"/>
      <c r="D176" s="465"/>
      <c r="E176" s="443"/>
      <c r="F176" s="443"/>
      <c r="G176" s="443"/>
      <c r="H176" s="140"/>
      <c r="I176" s="140"/>
      <c r="J176" s="458" t="s">
        <v>316</v>
      </c>
      <c r="K176" s="459"/>
      <c r="L176" s="2"/>
      <c r="M176" s="2"/>
      <c r="N176" s="2"/>
      <c r="O176" s="2"/>
      <c r="P176" s="2"/>
      <c r="Q176" s="2"/>
      <c r="R176" s="2"/>
      <c r="S176" s="2"/>
      <c r="T176" s="2"/>
      <c r="U176" s="2"/>
      <c r="V176" s="2"/>
      <c r="W176" s="2"/>
      <c r="X176" s="2"/>
      <c r="Y176" s="2"/>
      <c r="Z176" s="2"/>
    </row>
    <row r="177" spans="1:26" ht="13.5" customHeight="1" x14ac:dyDescent="0.3">
      <c r="A177" s="395"/>
      <c r="B177" s="140" t="s">
        <v>317</v>
      </c>
      <c r="C177" s="455"/>
      <c r="D177" s="444"/>
      <c r="E177" s="444"/>
      <c r="F177" s="444"/>
      <c r="G177" s="444"/>
      <c r="H177" s="140"/>
      <c r="I177" s="140"/>
      <c r="J177" s="144"/>
      <c r="K177" s="145"/>
      <c r="L177" s="2"/>
      <c r="M177" s="2"/>
      <c r="N177" s="2"/>
      <c r="O177" s="2"/>
      <c r="P177" s="2"/>
      <c r="Q177" s="2"/>
      <c r="R177" s="2"/>
      <c r="S177" s="2"/>
      <c r="T177" s="2"/>
      <c r="U177" s="2"/>
      <c r="V177" s="2"/>
      <c r="W177" s="2"/>
      <c r="X177" s="2"/>
      <c r="Y177" s="2"/>
      <c r="Z177" s="2"/>
    </row>
    <row r="178" spans="1:26" ht="27.75" customHeight="1" x14ac:dyDescent="0.3">
      <c r="A178" s="395"/>
      <c r="B178" s="140">
        <v>4</v>
      </c>
      <c r="C178" s="478"/>
      <c r="D178" s="465"/>
      <c r="E178" s="465"/>
      <c r="F178" s="479"/>
      <c r="G178" s="443"/>
      <c r="H178" s="140"/>
      <c r="I178" s="140"/>
      <c r="J178" s="176" t="str">
        <f>IF(OR(E176="X",F176="X",G176="x",F178="x",G178="X",F180="X",G180="X",G182="X" ),"x","")</f>
        <v/>
      </c>
      <c r="K178" s="145" t="s">
        <v>88</v>
      </c>
      <c r="L178" s="2"/>
      <c r="M178" s="2"/>
      <c r="N178" s="2"/>
      <c r="O178" s="2"/>
      <c r="P178" s="2"/>
      <c r="Q178" s="2"/>
      <c r="R178" s="2"/>
      <c r="S178" s="2"/>
      <c r="T178" s="2"/>
      <c r="U178" s="2"/>
      <c r="V178" s="2"/>
      <c r="W178" s="2"/>
      <c r="X178" s="2"/>
      <c r="Y178" s="2"/>
      <c r="Z178" s="2"/>
    </row>
    <row r="179" spans="1:26" ht="13.5" customHeight="1" x14ac:dyDescent="0.3">
      <c r="A179" s="395"/>
      <c r="B179" s="140" t="s">
        <v>318</v>
      </c>
      <c r="C179" s="455"/>
      <c r="D179" s="444"/>
      <c r="E179" s="444"/>
      <c r="F179" s="444"/>
      <c r="G179" s="444"/>
      <c r="H179" s="140"/>
      <c r="I179" s="140"/>
      <c r="J179" s="147"/>
      <c r="K179" s="145"/>
      <c r="L179" s="2"/>
      <c r="M179" s="2"/>
      <c r="N179" s="2"/>
      <c r="O179" s="2"/>
      <c r="P179" s="2"/>
      <c r="Q179" s="2"/>
      <c r="R179" s="2"/>
      <c r="S179" s="2"/>
      <c r="T179" s="2"/>
      <c r="U179" s="2"/>
      <c r="V179" s="2"/>
      <c r="W179" s="2"/>
      <c r="X179" s="2"/>
      <c r="Y179" s="2"/>
      <c r="Z179" s="2"/>
    </row>
    <row r="180" spans="1:26" ht="32.25" customHeight="1" x14ac:dyDescent="0.3">
      <c r="A180" s="395"/>
      <c r="B180" s="140">
        <v>3</v>
      </c>
      <c r="C180" s="452"/>
      <c r="D180" s="481"/>
      <c r="E180" s="446"/>
      <c r="F180" s="479"/>
      <c r="G180" s="443"/>
      <c r="H180" s="140"/>
      <c r="I180" s="140"/>
      <c r="J180" s="148" t="str">
        <f>IF(OR(C176="X",D176="X",D178="x",E178="x",E180="X",F182="X",F184="X",G184="X" ),"x","")</f>
        <v/>
      </c>
      <c r="K180" s="145" t="s">
        <v>89</v>
      </c>
      <c r="L180" s="2"/>
      <c r="M180" s="2"/>
      <c r="N180" s="2"/>
      <c r="O180" s="2"/>
      <c r="P180" s="2"/>
      <c r="Q180" s="2"/>
      <c r="R180" s="2"/>
      <c r="S180" s="2"/>
      <c r="T180" s="2"/>
      <c r="U180" s="2"/>
      <c r="V180" s="2"/>
      <c r="W180" s="2"/>
      <c r="X180" s="2"/>
      <c r="Y180" s="2"/>
      <c r="Z180" s="2"/>
    </row>
    <row r="181" spans="1:26" ht="13.5" customHeight="1" x14ac:dyDescent="0.3">
      <c r="A181" s="395"/>
      <c r="B181" s="140" t="s">
        <v>319</v>
      </c>
      <c r="C181" s="455"/>
      <c r="D181" s="444"/>
      <c r="E181" s="444"/>
      <c r="F181" s="444"/>
      <c r="G181" s="444"/>
      <c r="H181" s="140"/>
      <c r="I181" s="140"/>
      <c r="J181" s="149"/>
      <c r="K181" s="145"/>
      <c r="L181" s="2"/>
      <c r="M181" s="2"/>
      <c r="N181" s="2"/>
      <c r="O181" s="2"/>
      <c r="P181" s="2"/>
      <c r="Q181" s="2"/>
      <c r="R181" s="2"/>
      <c r="S181" s="2"/>
      <c r="T181" s="2"/>
      <c r="U181" s="2"/>
      <c r="V181" s="2"/>
      <c r="W181" s="2"/>
      <c r="X181" s="2"/>
      <c r="Y181" s="2"/>
      <c r="Z181" s="2"/>
    </row>
    <row r="182" spans="1:26" ht="32.25" customHeight="1" x14ac:dyDescent="0.3">
      <c r="A182" s="395"/>
      <c r="B182" s="140">
        <v>2</v>
      </c>
      <c r="C182" s="452"/>
      <c r="D182" s="461"/>
      <c r="E182" s="445"/>
      <c r="F182" s="446"/>
      <c r="G182" s="443"/>
      <c r="H182" s="140"/>
      <c r="I182" s="140"/>
      <c r="J182" s="150" t="str">
        <f>IF(OR(E182="X",D180="X",C178="x",E184="x" ),"x","")</f>
        <v/>
      </c>
      <c r="K182" s="145" t="s">
        <v>90</v>
      </c>
      <c r="L182" s="2"/>
      <c r="M182" s="2"/>
      <c r="N182" s="2"/>
      <c r="O182" s="2"/>
      <c r="P182" s="2"/>
      <c r="Q182" s="2"/>
      <c r="R182" s="2"/>
      <c r="S182" s="2"/>
      <c r="T182" s="2"/>
      <c r="U182" s="2"/>
      <c r="V182" s="2"/>
      <c r="W182" s="2"/>
      <c r="X182" s="2"/>
      <c r="Y182" s="2"/>
      <c r="Z182" s="2"/>
    </row>
    <row r="183" spans="1:26" ht="13.5" customHeight="1" x14ac:dyDescent="0.3">
      <c r="A183" s="395"/>
      <c r="B183" s="140" t="s">
        <v>320</v>
      </c>
      <c r="C183" s="455"/>
      <c r="D183" s="444"/>
      <c r="E183" s="444"/>
      <c r="F183" s="444"/>
      <c r="G183" s="444"/>
      <c r="H183" s="140"/>
      <c r="I183" s="140"/>
      <c r="J183" s="149"/>
      <c r="K183" s="145"/>
      <c r="L183" s="2"/>
      <c r="M183" s="2"/>
      <c r="N183" s="2"/>
      <c r="O183" s="2"/>
      <c r="P183" s="2"/>
      <c r="Q183" s="2"/>
      <c r="R183" s="2"/>
      <c r="S183" s="2"/>
      <c r="T183" s="2"/>
      <c r="U183" s="2"/>
      <c r="V183" s="2"/>
      <c r="W183" s="2"/>
      <c r="X183" s="2"/>
      <c r="Y183" s="2"/>
      <c r="Z183" s="2"/>
    </row>
    <row r="184" spans="1:26" ht="13.5" customHeight="1" x14ac:dyDescent="0.3">
      <c r="A184" s="395"/>
      <c r="B184" s="140">
        <v>1</v>
      </c>
      <c r="C184" s="452"/>
      <c r="D184" s="461"/>
      <c r="E184" s="463"/>
      <c r="F184" s="464"/>
      <c r="G184" s="465"/>
      <c r="H184" s="140"/>
      <c r="I184" s="140"/>
      <c r="J184" s="151" t="str">
        <f>IF(OR(C180="X",C182="X",D182="x",D184="x",C184="x" ),"x","")</f>
        <v/>
      </c>
      <c r="K184" s="145" t="s">
        <v>91</v>
      </c>
      <c r="L184" s="2"/>
      <c r="M184" s="2"/>
      <c r="N184" s="2"/>
      <c r="O184" s="2"/>
      <c r="P184" s="2"/>
      <c r="Q184" s="2"/>
      <c r="R184" s="2"/>
      <c r="S184" s="2"/>
      <c r="T184" s="2"/>
      <c r="U184" s="2"/>
      <c r="V184" s="2"/>
      <c r="W184" s="2"/>
      <c r="X184" s="2"/>
      <c r="Y184" s="2"/>
      <c r="Z184" s="2"/>
    </row>
    <row r="185" spans="1:26" ht="24" customHeight="1" x14ac:dyDescent="0.3">
      <c r="A185" s="395"/>
      <c r="B185" s="140" t="s">
        <v>321</v>
      </c>
      <c r="C185" s="453"/>
      <c r="D185" s="462"/>
      <c r="E185" s="462"/>
      <c r="F185" s="462"/>
      <c r="G185" s="462"/>
      <c r="H185" s="140"/>
      <c r="I185" s="140"/>
      <c r="J185" s="140"/>
      <c r="K185" s="177"/>
      <c r="L185" s="2"/>
      <c r="M185" s="2"/>
      <c r="N185" s="2"/>
      <c r="O185" s="2"/>
      <c r="P185" s="2"/>
      <c r="Q185" s="2"/>
      <c r="R185" s="2"/>
      <c r="S185" s="2"/>
      <c r="T185" s="2"/>
      <c r="U185" s="2"/>
      <c r="V185" s="2"/>
      <c r="W185" s="2"/>
      <c r="X185" s="2"/>
      <c r="Y185" s="2"/>
      <c r="Z185" s="2"/>
    </row>
    <row r="186" spans="1:26" ht="13.5" customHeight="1" x14ac:dyDescent="0.3">
      <c r="A186" s="139"/>
      <c r="B186" s="140"/>
      <c r="C186" s="140">
        <v>1</v>
      </c>
      <c r="D186" s="140">
        <v>2</v>
      </c>
      <c r="E186" s="140">
        <v>3</v>
      </c>
      <c r="F186" s="140">
        <v>4</v>
      </c>
      <c r="G186" s="140">
        <v>5</v>
      </c>
      <c r="H186" s="140"/>
      <c r="I186" s="140"/>
      <c r="J186" s="140"/>
      <c r="K186" s="177"/>
      <c r="L186" s="2"/>
      <c r="M186" s="2"/>
      <c r="N186" s="2"/>
      <c r="O186" s="2"/>
      <c r="P186" s="2"/>
      <c r="Q186" s="2"/>
      <c r="R186" s="2"/>
      <c r="S186" s="2"/>
      <c r="T186" s="2"/>
      <c r="U186" s="2"/>
      <c r="V186" s="2"/>
      <c r="W186" s="2"/>
      <c r="X186" s="2"/>
      <c r="Y186" s="2"/>
      <c r="Z186" s="2"/>
    </row>
    <row r="187" spans="1:26" ht="13.5" customHeight="1" x14ac:dyDescent="0.3">
      <c r="A187" s="139"/>
      <c r="B187" s="140"/>
      <c r="C187" s="140" t="s">
        <v>322</v>
      </c>
      <c r="D187" s="140" t="s">
        <v>323</v>
      </c>
      <c r="E187" s="140" t="s">
        <v>324</v>
      </c>
      <c r="F187" s="140" t="s">
        <v>315</v>
      </c>
      <c r="G187" s="140" t="s">
        <v>325</v>
      </c>
      <c r="H187" s="140"/>
      <c r="I187" s="140"/>
      <c r="J187" s="140"/>
      <c r="K187" s="177"/>
      <c r="L187" s="2"/>
      <c r="M187" s="2"/>
      <c r="N187" s="2"/>
      <c r="O187" s="2"/>
      <c r="P187" s="2"/>
      <c r="Q187" s="2"/>
      <c r="R187" s="2"/>
      <c r="S187" s="2"/>
      <c r="T187" s="2"/>
      <c r="U187" s="2"/>
      <c r="V187" s="2"/>
      <c r="W187" s="2"/>
      <c r="X187" s="2"/>
      <c r="Y187" s="2"/>
      <c r="Z187" s="2"/>
    </row>
    <row r="188" spans="1:26" ht="13.5" customHeight="1" x14ac:dyDescent="0.3">
      <c r="A188" s="139"/>
      <c r="B188" s="140"/>
      <c r="C188" s="466" t="s">
        <v>326</v>
      </c>
      <c r="D188" s="467"/>
      <c r="E188" s="467"/>
      <c r="F188" s="467"/>
      <c r="G188" s="468"/>
      <c r="H188" s="140"/>
      <c r="I188" s="140"/>
      <c r="J188" s="140"/>
      <c r="K188" s="177"/>
      <c r="L188" s="2"/>
      <c r="M188" s="2"/>
      <c r="N188" s="2"/>
      <c r="O188" s="2"/>
      <c r="P188" s="2"/>
      <c r="Q188" s="2"/>
      <c r="R188" s="2"/>
      <c r="S188" s="2"/>
      <c r="T188" s="2"/>
      <c r="U188" s="2"/>
      <c r="V188" s="2"/>
      <c r="W188" s="2"/>
      <c r="X188" s="2"/>
      <c r="Y188" s="2"/>
      <c r="Z188" s="2"/>
    </row>
    <row r="189" spans="1:26" ht="13.5" customHeight="1" x14ac:dyDescent="0.3">
      <c r="A189" s="139"/>
      <c r="B189" s="140"/>
      <c r="C189" s="469"/>
      <c r="D189" s="470"/>
      <c r="E189" s="470"/>
      <c r="F189" s="470"/>
      <c r="G189" s="471"/>
      <c r="H189" s="140"/>
      <c r="I189" s="140"/>
      <c r="J189" s="140"/>
      <c r="K189" s="177"/>
      <c r="L189" s="2"/>
      <c r="M189" s="2"/>
      <c r="N189" s="2"/>
      <c r="O189" s="2"/>
      <c r="P189" s="2"/>
      <c r="Q189" s="2"/>
      <c r="R189" s="2"/>
      <c r="S189" s="2"/>
      <c r="T189" s="2"/>
      <c r="U189" s="2"/>
      <c r="V189" s="2"/>
      <c r="W189" s="2"/>
      <c r="X189" s="2"/>
      <c r="Y189" s="2"/>
      <c r="Z189" s="2"/>
    </row>
    <row r="190" spans="1:26" ht="13.5" customHeight="1" x14ac:dyDescent="0.3">
      <c r="A190" s="178"/>
      <c r="B190" s="179"/>
      <c r="C190" s="179"/>
      <c r="D190" s="179"/>
      <c r="E190" s="179"/>
      <c r="F190" s="179"/>
      <c r="G190" s="179"/>
      <c r="H190" s="179"/>
      <c r="I190" s="179"/>
      <c r="J190" s="179"/>
      <c r="K190" s="180"/>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6" t="s">
        <v>311</v>
      </c>
      <c r="B192" s="447" t="e">
        <f>DESCRIPCION!#REF!</f>
        <v>#REF!</v>
      </c>
      <c r="C192" s="344"/>
      <c r="D192" s="344"/>
      <c r="E192" s="344"/>
      <c r="F192" s="344"/>
      <c r="G192" s="344"/>
      <c r="H192" s="344"/>
      <c r="I192" s="345"/>
      <c r="J192" s="137" t="s">
        <v>312</v>
      </c>
      <c r="K192" s="138" t="str">
        <f>IF(J198="x","EXTREMA",IF(J200="x","ALTA",IF(J202="x","MODERADA",IF(J204="x","BAJA",""))))</f>
        <v/>
      </c>
      <c r="L192" s="2"/>
      <c r="M192" s="2"/>
      <c r="N192" s="2"/>
      <c r="O192" s="2"/>
      <c r="P192" s="2"/>
      <c r="Q192" s="2"/>
      <c r="R192" s="2"/>
      <c r="S192" s="2"/>
      <c r="T192" s="2"/>
      <c r="U192" s="2"/>
      <c r="V192" s="2"/>
      <c r="W192" s="2"/>
      <c r="X192" s="2"/>
      <c r="Y192" s="2"/>
      <c r="Z192" s="2"/>
    </row>
    <row r="193" spans="1:26" ht="13.5" customHeight="1" x14ac:dyDescent="0.3">
      <c r="A193" s="448" t="s">
        <v>313</v>
      </c>
      <c r="B193" s="344"/>
      <c r="C193" s="449"/>
      <c r="D193" s="450" t="str">
        <f>PROBABILIDAD!T20</f>
        <v xml:space="preserve"> </v>
      </c>
      <c r="E193" s="345"/>
      <c r="F193" s="448" t="s">
        <v>314</v>
      </c>
      <c r="G193" s="344"/>
      <c r="H193" s="344"/>
      <c r="I193" s="345"/>
      <c r="J193" s="451"/>
      <c r="K193" s="345"/>
      <c r="L193" s="2"/>
      <c r="M193" s="2"/>
      <c r="N193" s="2"/>
      <c r="O193" s="2"/>
      <c r="P193" s="2"/>
      <c r="Q193" s="2"/>
      <c r="R193" s="2"/>
      <c r="S193" s="2"/>
      <c r="T193" s="2"/>
      <c r="U193" s="2"/>
      <c r="V193" s="2"/>
      <c r="W193" s="2"/>
      <c r="X193" s="2"/>
      <c r="Y193" s="2"/>
      <c r="Z193" s="2"/>
    </row>
    <row r="194" spans="1:26" ht="13.5" customHeight="1" x14ac:dyDescent="0.3">
      <c r="A194" s="139"/>
      <c r="B194" s="140"/>
      <c r="C194" s="140"/>
      <c r="D194" s="140"/>
      <c r="E194" s="140"/>
      <c r="F194" s="140"/>
      <c r="G194" s="140"/>
      <c r="H194" s="140"/>
      <c r="I194" s="140"/>
      <c r="J194" s="141"/>
      <c r="K194" s="142"/>
      <c r="L194" s="2"/>
      <c r="M194" s="2"/>
      <c r="N194" s="2"/>
      <c r="O194" s="2"/>
      <c r="P194" s="2"/>
      <c r="Q194" s="2"/>
      <c r="R194" s="2"/>
      <c r="S194" s="2"/>
      <c r="T194" s="2"/>
      <c r="U194" s="2"/>
      <c r="V194" s="2"/>
      <c r="W194" s="2"/>
      <c r="X194" s="2"/>
      <c r="Y194" s="2"/>
      <c r="Z194" s="2"/>
    </row>
    <row r="195" spans="1:26" ht="13.5" customHeight="1" x14ac:dyDescent="0.3">
      <c r="A195" s="139"/>
      <c r="B195" s="140"/>
      <c r="C195" s="143"/>
      <c r="D195" s="140"/>
      <c r="E195" s="140"/>
      <c r="F195" s="140"/>
      <c r="G195" s="140"/>
      <c r="H195" s="140"/>
      <c r="I195" s="140"/>
      <c r="J195" s="141"/>
      <c r="K195" s="142"/>
      <c r="L195" s="2"/>
      <c r="M195" s="2"/>
      <c r="N195" s="2"/>
      <c r="O195" s="2"/>
      <c r="P195" s="2"/>
      <c r="Q195" s="2"/>
      <c r="R195" s="2"/>
      <c r="S195" s="2"/>
      <c r="T195" s="2"/>
      <c r="U195" s="2"/>
      <c r="V195" s="2"/>
      <c r="W195" s="2"/>
      <c r="X195" s="2"/>
      <c r="Y195" s="2"/>
      <c r="Z195" s="2"/>
    </row>
    <row r="196" spans="1:26" ht="27" customHeight="1" x14ac:dyDescent="0.3">
      <c r="A196" s="442" t="s">
        <v>313</v>
      </c>
      <c r="B196" s="140">
        <v>5</v>
      </c>
      <c r="C196" s="477"/>
      <c r="D196" s="465"/>
      <c r="E196" s="443"/>
      <c r="F196" s="443"/>
      <c r="G196" s="443"/>
      <c r="H196" s="140"/>
      <c r="I196" s="140"/>
      <c r="J196" s="458" t="s">
        <v>316</v>
      </c>
      <c r="K196" s="459"/>
      <c r="L196" s="2"/>
      <c r="M196" s="2"/>
      <c r="N196" s="2"/>
      <c r="O196" s="2"/>
      <c r="P196" s="2"/>
      <c r="Q196" s="2"/>
      <c r="R196" s="2"/>
      <c r="S196" s="2"/>
      <c r="T196" s="2"/>
      <c r="U196" s="2"/>
      <c r="V196" s="2"/>
      <c r="W196" s="2"/>
      <c r="X196" s="2"/>
      <c r="Y196" s="2"/>
      <c r="Z196" s="2"/>
    </row>
    <row r="197" spans="1:26" ht="13.5" customHeight="1" x14ac:dyDescent="0.3">
      <c r="A197" s="395"/>
      <c r="B197" s="140" t="s">
        <v>317</v>
      </c>
      <c r="C197" s="455"/>
      <c r="D197" s="444"/>
      <c r="E197" s="444"/>
      <c r="F197" s="444"/>
      <c r="G197" s="444"/>
      <c r="H197" s="140"/>
      <c r="I197" s="140"/>
      <c r="J197" s="144"/>
      <c r="K197" s="145"/>
      <c r="L197" s="2"/>
      <c r="M197" s="2"/>
      <c r="N197" s="2"/>
      <c r="O197" s="2"/>
      <c r="P197" s="2"/>
      <c r="Q197" s="2"/>
      <c r="R197" s="2"/>
      <c r="S197" s="2"/>
      <c r="T197" s="2"/>
      <c r="U197" s="2"/>
      <c r="V197" s="2"/>
      <c r="W197" s="2"/>
      <c r="X197" s="2"/>
      <c r="Y197" s="2"/>
      <c r="Z197" s="2"/>
    </row>
    <row r="198" spans="1:26" ht="30.75" customHeight="1" x14ac:dyDescent="0.3">
      <c r="A198" s="395"/>
      <c r="B198" s="140">
        <v>4</v>
      </c>
      <c r="C198" s="478"/>
      <c r="D198" s="465"/>
      <c r="E198" s="465"/>
      <c r="F198" s="479"/>
      <c r="G198" s="443"/>
      <c r="H198" s="140"/>
      <c r="I198" s="140"/>
      <c r="J198" s="176" t="str">
        <f>IF(OR(E196="X",F196="X",G196="x",F198="x",G198="X",F200="X",G200="X",G202="X" ),"x","")</f>
        <v/>
      </c>
      <c r="K198" s="145" t="s">
        <v>88</v>
      </c>
      <c r="L198" s="2"/>
      <c r="M198" s="2"/>
      <c r="N198" s="2"/>
      <c r="O198" s="2"/>
      <c r="P198" s="2"/>
      <c r="Q198" s="2"/>
      <c r="R198" s="2"/>
      <c r="S198" s="2"/>
      <c r="T198" s="2"/>
      <c r="U198" s="2"/>
      <c r="V198" s="2"/>
      <c r="W198" s="2"/>
      <c r="X198" s="2"/>
      <c r="Y198" s="2"/>
      <c r="Z198" s="2"/>
    </row>
    <row r="199" spans="1:26" ht="13.5" customHeight="1" x14ac:dyDescent="0.3">
      <c r="A199" s="395"/>
      <c r="B199" s="140" t="s">
        <v>318</v>
      </c>
      <c r="C199" s="455"/>
      <c r="D199" s="444"/>
      <c r="E199" s="444"/>
      <c r="F199" s="444"/>
      <c r="G199" s="444"/>
      <c r="H199" s="140"/>
      <c r="I199" s="140"/>
      <c r="J199" s="147"/>
      <c r="K199" s="145"/>
      <c r="L199" s="2"/>
      <c r="M199" s="2"/>
      <c r="N199" s="2"/>
      <c r="O199" s="2"/>
      <c r="P199" s="2"/>
      <c r="Q199" s="2"/>
      <c r="R199" s="2"/>
      <c r="S199" s="2"/>
      <c r="T199" s="2"/>
      <c r="U199" s="2"/>
      <c r="V199" s="2"/>
      <c r="W199" s="2"/>
      <c r="X199" s="2"/>
      <c r="Y199" s="2"/>
      <c r="Z199" s="2"/>
    </row>
    <row r="200" spans="1:26" ht="25.5" customHeight="1" x14ac:dyDescent="0.3">
      <c r="A200" s="395"/>
      <c r="B200" s="140">
        <v>3</v>
      </c>
      <c r="C200" s="452"/>
      <c r="D200" s="481"/>
      <c r="E200" s="446"/>
      <c r="F200" s="479"/>
      <c r="G200" s="443"/>
      <c r="H200" s="140"/>
      <c r="I200" s="140"/>
      <c r="J200" s="148" t="str">
        <f>IF(OR(C196="X",D196="X",D198="x",E198="x",E200="X",F202="X",F204="X",G204="X" ),"x","")</f>
        <v/>
      </c>
      <c r="K200" s="145" t="s">
        <v>89</v>
      </c>
      <c r="L200" s="2"/>
      <c r="M200" s="2"/>
      <c r="N200" s="2"/>
      <c r="O200" s="2"/>
      <c r="P200" s="2"/>
      <c r="Q200" s="2"/>
      <c r="R200" s="2"/>
      <c r="S200" s="2"/>
      <c r="T200" s="2"/>
      <c r="U200" s="2"/>
      <c r="V200" s="2"/>
      <c r="W200" s="2"/>
      <c r="X200" s="2"/>
      <c r="Y200" s="2"/>
      <c r="Z200" s="2"/>
    </row>
    <row r="201" spans="1:26" ht="13.5" customHeight="1" x14ac:dyDescent="0.3">
      <c r="A201" s="395"/>
      <c r="B201" s="140" t="s">
        <v>319</v>
      </c>
      <c r="C201" s="455"/>
      <c r="D201" s="444"/>
      <c r="E201" s="444"/>
      <c r="F201" s="444"/>
      <c r="G201" s="444"/>
      <c r="H201" s="140"/>
      <c r="I201" s="140"/>
      <c r="J201" s="149"/>
      <c r="K201" s="145"/>
      <c r="L201" s="2"/>
      <c r="M201" s="2"/>
      <c r="N201" s="2"/>
      <c r="O201" s="2"/>
      <c r="P201" s="2"/>
      <c r="Q201" s="2"/>
      <c r="R201" s="2"/>
      <c r="S201" s="2"/>
      <c r="T201" s="2"/>
      <c r="U201" s="2"/>
      <c r="V201" s="2"/>
      <c r="W201" s="2"/>
      <c r="X201" s="2"/>
      <c r="Y201" s="2"/>
      <c r="Z201" s="2"/>
    </row>
    <row r="202" spans="1:26" ht="32.25" customHeight="1" x14ac:dyDescent="0.3">
      <c r="A202" s="395"/>
      <c r="B202" s="140">
        <v>2</v>
      </c>
      <c r="C202" s="452"/>
      <c r="D202" s="461"/>
      <c r="E202" s="445"/>
      <c r="F202" s="446"/>
      <c r="G202" s="443"/>
      <c r="H202" s="140"/>
      <c r="I202" s="140"/>
      <c r="J202" s="150" t="str">
        <f>IF(OR(C198="X",D200="X",E202="x",E204="x" ),"x","")</f>
        <v/>
      </c>
      <c r="K202" s="145" t="s">
        <v>90</v>
      </c>
      <c r="L202" s="2"/>
      <c r="M202" s="2"/>
      <c r="N202" s="2"/>
      <c r="O202" s="2"/>
      <c r="P202" s="2"/>
      <c r="Q202" s="2"/>
      <c r="R202" s="2"/>
      <c r="S202" s="2"/>
      <c r="T202" s="2"/>
      <c r="U202" s="2"/>
      <c r="V202" s="2"/>
      <c r="W202" s="2"/>
      <c r="X202" s="2"/>
      <c r="Y202" s="2"/>
      <c r="Z202" s="2"/>
    </row>
    <row r="203" spans="1:26" ht="13.5" customHeight="1" x14ac:dyDescent="0.3">
      <c r="A203" s="395"/>
      <c r="B203" s="140" t="s">
        <v>320</v>
      </c>
      <c r="C203" s="455"/>
      <c r="D203" s="444"/>
      <c r="E203" s="444"/>
      <c r="F203" s="444"/>
      <c r="G203" s="444"/>
      <c r="H203" s="140"/>
      <c r="I203" s="140"/>
      <c r="J203" s="149"/>
      <c r="K203" s="145"/>
      <c r="L203" s="2"/>
      <c r="M203" s="2"/>
      <c r="N203" s="2"/>
      <c r="O203" s="2"/>
      <c r="P203" s="2"/>
      <c r="Q203" s="2"/>
      <c r="R203" s="2"/>
      <c r="S203" s="2"/>
      <c r="T203" s="2"/>
      <c r="U203" s="2"/>
      <c r="V203" s="2"/>
      <c r="W203" s="2"/>
      <c r="X203" s="2"/>
      <c r="Y203" s="2"/>
      <c r="Z203" s="2"/>
    </row>
    <row r="204" spans="1:26" ht="13.5" customHeight="1" x14ac:dyDescent="0.3">
      <c r="A204" s="395"/>
      <c r="B204" s="140">
        <v>1</v>
      </c>
      <c r="C204" s="452"/>
      <c r="D204" s="461"/>
      <c r="E204" s="463"/>
      <c r="F204" s="464"/>
      <c r="G204" s="465"/>
      <c r="H204" s="140"/>
      <c r="I204" s="140"/>
      <c r="J204" s="151" t="str">
        <f>IF(OR(C200="X",C202="X",D202="x",D204="x",C204="x" ),"x","")</f>
        <v/>
      </c>
      <c r="K204" s="145" t="s">
        <v>91</v>
      </c>
      <c r="L204" s="2"/>
      <c r="M204" s="2"/>
      <c r="N204" s="2"/>
      <c r="O204" s="2"/>
      <c r="P204" s="2"/>
      <c r="Q204" s="2"/>
      <c r="R204" s="2"/>
      <c r="S204" s="2"/>
      <c r="T204" s="2"/>
      <c r="U204" s="2"/>
      <c r="V204" s="2"/>
      <c r="W204" s="2"/>
      <c r="X204" s="2"/>
      <c r="Y204" s="2"/>
      <c r="Z204" s="2"/>
    </row>
    <row r="205" spans="1:26" ht="26.25" customHeight="1" x14ac:dyDescent="0.3">
      <c r="A205" s="395"/>
      <c r="B205" s="140" t="s">
        <v>321</v>
      </c>
      <c r="C205" s="453"/>
      <c r="D205" s="462"/>
      <c r="E205" s="462"/>
      <c r="F205" s="462"/>
      <c r="G205" s="462"/>
      <c r="H205" s="140"/>
      <c r="I205" s="140"/>
      <c r="J205" s="140"/>
      <c r="K205" s="177"/>
      <c r="L205" s="2"/>
      <c r="M205" s="2"/>
      <c r="N205" s="2"/>
      <c r="O205" s="2"/>
      <c r="P205" s="2"/>
      <c r="Q205" s="2"/>
      <c r="R205" s="2"/>
      <c r="S205" s="2"/>
      <c r="T205" s="2"/>
      <c r="U205" s="2"/>
      <c r="V205" s="2"/>
      <c r="W205" s="2"/>
      <c r="X205" s="2"/>
      <c r="Y205" s="2"/>
      <c r="Z205" s="2"/>
    </row>
    <row r="206" spans="1:26" ht="13.5" customHeight="1" x14ac:dyDescent="0.3">
      <c r="A206" s="139"/>
      <c r="B206" s="140"/>
      <c r="C206" s="140">
        <v>1</v>
      </c>
      <c r="D206" s="140">
        <v>2</v>
      </c>
      <c r="E206" s="140">
        <v>3</v>
      </c>
      <c r="F206" s="140">
        <v>4</v>
      </c>
      <c r="G206" s="140">
        <v>5</v>
      </c>
      <c r="H206" s="140"/>
      <c r="I206" s="140"/>
      <c r="J206" s="140"/>
      <c r="K206" s="177"/>
      <c r="L206" s="2"/>
      <c r="M206" s="2"/>
      <c r="N206" s="2"/>
      <c r="O206" s="2"/>
      <c r="P206" s="2"/>
      <c r="Q206" s="2"/>
      <c r="R206" s="2"/>
      <c r="S206" s="2"/>
      <c r="T206" s="2"/>
      <c r="U206" s="2"/>
      <c r="V206" s="2"/>
      <c r="W206" s="2"/>
      <c r="X206" s="2"/>
      <c r="Y206" s="2"/>
      <c r="Z206" s="2"/>
    </row>
    <row r="207" spans="1:26" ht="13.5" customHeight="1" x14ac:dyDescent="0.3">
      <c r="A207" s="139"/>
      <c r="B207" s="140"/>
      <c r="C207" s="140" t="s">
        <v>322</v>
      </c>
      <c r="D207" s="140" t="s">
        <v>323</v>
      </c>
      <c r="E207" s="140" t="s">
        <v>324</v>
      </c>
      <c r="F207" s="140" t="s">
        <v>315</v>
      </c>
      <c r="G207" s="140" t="s">
        <v>325</v>
      </c>
      <c r="H207" s="140"/>
      <c r="I207" s="140"/>
      <c r="J207" s="140"/>
      <c r="K207" s="177"/>
      <c r="L207" s="2"/>
      <c r="M207" s="2"/>
      <c r="N207" s="2"/>
      <c r="O207" s="2"/>
      <c r="P207" s="2"/>
      <c r="Q207" s="2"/>
      <c r="R207" s="2"/>
      <c r="S207" s="2"/>
      <c r="T207" s="2"/>
      <c r="U207" s="2"/>
      <c r="V207" s="2"/>
      <c r="W207" s="2"/>
      <c r="X207" s="2"/>
      <c r="Y207" s="2"/>
      <c r="Z207" s="2"/>
    </row>
    <row r="208" spans="1:26" ht="13.5" customHeight="1" x14ac:dyDescent="0.3">
      <c r="A208" s="139"/>
      <c r="B208" s="140"/>
      <c r="C208" s="466" t="s">
        <v>326</v>
      </c>
      <c r="D208" s="467"/>
      <c r="E208" s="467"/>
      <c r="F208" s="467"/>
      <c r="G208" s="468"/>
      <c r="H208" s="140"/>
      <c r="I208" s="140"/>
      <c r="J208" s="140"/>
      <c r="K208" s="177"/>
      <c r="L208" s="2"/>
      <c r="M208" s="2"/>
      <c r="N208" s="2"/>
      <c r="O208" s="2"/>
      <c r="P208" s="2"/>
      <c r="Q208" s="2"/>
      <c r="R208" s="2"/>
      <c r="S208" s="2"/>
      <c r="T208" s="2"/>
      <c r="U208" s="2"/>
      <c r="V208" s="2"/>
      <c r="W208" s="2"/>
      <c r="X208" s="2"/>
      <c r="Y208" s="2"/>
      <c r="Z208" s="2"/>
    </row>
    <row r="209" spans="1:26" ht="13.5" customHeight="1" x14ac:dyDescent="0.3">
      <c r="A209" s="139"/>
      <c r="B209" s="140"/>
      <c r="C209" s="469"/>
      <c r="D209" s="470"/>
      <c r="E209" s="470"/>
      <c r="F209" s="470"/>
      <c r="G209" s="471"/>
      <c r="H209" s="140"/>
      <c r="I209" s="140"/>
      <c r="J209" s="140"/>
      <c r="K209" s="177"/>
      <c r="L209" s="2"/>
      <c r="M209" s="2"/>
      <c r="N209" s="2"/>
      <c r="O209" s="2"/>
      <c r="P209" s="2"/>
      <c r="Q209" s="2"/>
      <c r="R209" s="2"/>
      <c r="S209" s="2"/>
      <c r="T209" s="2"/>
      <c r="U209" s="2"/>
      <c r="V209" s="2"/>
      <c r="W209" s="2"/>
      <c r="X209" s="2"/>
      <c r="Y209" s="2"/>
      <c r="Z209" s="2"/>
    </row>
    <row r="210" spans="1:26" ht="13.5" customHeight="1" x14ac:dyDescent="0.3">
      <c r="A210" s="178"/>
      <c r="B210" s="179"/>
      <c r="C210" s="179"/>
      <c r="D210" s="179"/>
      <c r="E210" s="179"/>
      <c r="F210" s="179"/>
      <c r="G210" s="179"/>
      <c r="H210" s="179"/>
      <c r="I210" s="179"/>
      <c r="J210" s="179"/>
      <c r="K210" s="180"/>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row r="410" spans="1:26" ht="15.75" customHeight="1" x14ac:dyDescent="0.3"/>
    <row r="411" spans="1:26" ht="15.75" customHeight="1" x14ac:dyDescent="0.3"/>
    <row r="412" spans="1:26" ht="15.75" customHeight="1" x14ac:dyDescent="0.3"/>
    <row r="413" spans="1:26" ht="15.75" customHeight="1" x14ac:dyDescent="0.3"/>
    <row r="414" spans="1:26" ht="15.75" customHeight="1" x14ac:dyDescent="0.3"/>
    <row r="415" spans="1:26" ht="15.75" customHeight="1" x14ac:dyDescent="0.3"/>
    <row r="416" spans="1:2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Hoja3!$A$1:$A$5</xm:f>
          </x14:formula1>
          <xm:sqref>J12 J32 J52 J72 J92 J112 J132 J152 J173 J193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activeCell="A9" sqref="A9:F9"/>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44140625" customWidth="1"/>
    <col min="6" max="6" width="32" customWidth="1"/>
    <col min="7" max="26" width="11.44140625" customWidth="1"/>
  </cols>
  <sheetData>
    <row r="1" spans="1:26" ht="15" customHeight="1" x14ac:dyDescent="0.3">
      <c r="A1" s="266"/>
      <c r="B1" s="269" t="s">
        <v>487</v>
      </c>
      <c r="C1" s="270"/>
      <c r="D1" s="271"/>
      <c r="E1" s="1" t="s">
        <v>1</v>
      </c>
      <c r="F1" s="278"/>
      <c r="G1" s="10"/>
      <c r="H1" s="2"/>
      <c r="I1" s="2"/>
      <c r="J1" s="331"/>
      <c r="K1" s="2"/>
      <c r="L1" s="2"/>
      <c r="M1" s="2"/>
      <c r="N1" s="2"/>
      <c r="O1" s="2"/>
      <c r="P1" s="2"/>
      <c r="Q1" s="2"/>
      <c r="R1" s="2"/>
      <c r="S1" s="2"/>
      <c r="T1" s="2"/>
      <c r="U1" s="2"/>
      <c r="V1" s="2"/>
      <c r="W1" s="2"/>
      <c r="X1" s="2"/>
      <c r="Y1" s="2"/>
      <c r="Z1" s="2"/>
    </row>
    <row r="2" spans="1:26" ht="15" customHeight="1" x14ac:dyDescent="0.3">
      <c r="A2" s="267"/>
      <c r="B2" s="327"/>
      <c r="C2" s="328"/>
      <c r="D2" s="329"/>
      <c r="E2" s="3" t="s">
        <v>2</v>
      </c>
      <c r="F2" s="279"/>
      <c r="G2" s="10"/>
      <c r="H2" s="2"/>
      <c r="I2" s="2"/>
      <c r="J2" s="273"/>
      <c r="K2" s="2"/>
      <c r="L2" s="2"/>
      <c r="M2" s="2"/>
      <c r="N2" s="2"/>
      <c r="O2" s="2"/>
      <c r="P2" s="2"/>
      <c r="Q2" s="2"/>
      <c r="R2" s="2"/>
      <c r="S2" s="2"/>
      <c r="T2" s="2"/>
      <c r="U2" s="2"/>
      <c r="V2" s="2"/>
      <c r="W2" s="2"/>
      <c r="X2" s="2"/>
      <c r="Y2" s="2"/>
      <c r="Z2" s="2"/>
    </row>
    <row r="3" spans="1:26" ht="15" customHeight="1" x14ac:dyDescent="0.3">
      <c r="A3" s="267"/>
      <c r="B3" s="332" t="s">
        <v>38</v>
      </c>
      <c r="C3" s="314"/>
      <c r="D3" s="333"/>
      <c r="E3" s="3" t="s">
        <v>3</v>
      </c>
      <c r="F3" s="279"/>
      <c r="G3" s="10"/>
      <c r="H3" s="2"/>
      <c r="I3" s="2"/>
      <c r="J3" s="273"/>
      <c r="K3" s="2"/>
      <c r="L3" s="2"/>
      <c r="M3" s="2"/>
      <c r="N3" s="2"/>
      <c r="O3" s="2"/>
      <c r="P3" s="2"/>
      <c r="Q3" s="2"/>
      <c r="R3" s="2"/>
      <c r="S3" s="2"/>
      <c r="T3" s="2"/>
      <c r="U3" s="2"/>
      <c r="V3" s="2"/>
      <c r="W3" s="2"/>
      <c r="X3" s="2"/>
      <c r="Y3" s="2"/>
      <c r="Z3" s="2"/>
    </row>
    <row r="4" spans="1:26" ht="15.75" customHeight="1" x14ac:dyDescent="0.3">
      <c r="A4" s="326"/>
      <c r="B4" s="327"/>
      <c r="C4" s="328"/>
      <c r="D4" s="329"/>
      <c r="E4" s="3" t="s">
        <v>39</v>
      </c>
      <c r="F4" s="330"/>
      <c r="G4" s="10"/>
      <c r="H4" s="2"/>
      <c r="I4" s="2"/>
      <c r="J4" s="273"/>
      <c r="K4" s="2"/>
      <c r="L4" s="2"/>
      <c r="M4" s="2"/>
      <c r="N4" s="2"/>
      <c r="O4" s="2"/>
      <c r="P4" s="2"/>
      <c r="Q4" s="2"/>
      <c r="R4" s="2"/>
      <c r="S4" s="2"/>
      <c r="T4" s="2"/>
      <c r="U4" s="2"/>
      <c r="V4" s="2"/>
      <c r="W4" s="2"/>
      <c r="X4" s="2"/>
      <c r="Y4" s="2"/>
      <c r="Z4" s="2"/>
    </row>
    <row r="5" spans="1:26" ht="15.75" customHeight="1" x14ac:dyDescent="0.3">
      <c r="A5" s="334"/>
      <c r="B5" s="320"/>
      <c r="C5" s="320"/>
      <c r="D5" s="320"/>
      <c r="E5" s="320"/>
      <c r="F5" s="321"/>
      <c r="G5" s="10"/>
      <c r="H5" s="2"/>
      <c r="I5" s="2"/>
      <c r="J5" s="11"/>
      <c r="K5" s="2"/>
      <c r="L5" s="2"/>
      <c r="M5" s="2"/>
      <c r="N5" s="2"/>
      <c r="O5" s="2"/>
      <c r="P5" s="2"/>
      <c r="Q5" s="2"/>
      <c r="R5" s="2"/>
      <c r="S5" s="2"/>
      <c r="T5" s="2"/>
      <c r="U5" s="2"/>
      <c r="V5" s="2"/>
      <c r="W5" s="2"/>
      <c r="X5" s="2"/>
      <c r="Y5" s="2"/>
      <c r="Z5" s="2"/>
    </row>
    <row r="6" spans="1:26" ht="15" customHeight="1" x14ac:dyDescent="0.3">
      <c r="A6" s="335" t="s">
        <v>40</v>
      </c>
      <c r="B6" s="314"/>
      <c r="C6" s="314"/>
      <c r="D6" s="314"/>
      <c r="E6" s="314"/>
      <c r="F6" s="315"/>
      <c r="G6" s="2"/>
      <c r="H6" s="2"/>
      <c r="I6" s="2"/>
      <c r="J6" s="2"/>
      <c r="K6" s="2"/>
      <c r="L6" s="2"/>
      <c r="M6" s="2"/>
      <c r="N6" s="2"/>
      <c r="O6" s="2"/>
      <c r="P6" s="2"/>
      <c r="Q6" s="2"/>
      <c r="R6" s="2"/>
      <c r="S6" s="2"/>
      <c r="T6" s="2"/>
      <c r="U6" s="2"/>
      <c r="V6" s="2"/>
      <c r="W6" s="2"/>
      <c r="X6" s="2"/>
      <c r="Y6" s="2"/>
      <c r="Z6" s="2"/>
    </row>
    <row r="7" spans="1:26" ht="15.75" customHeight="1" x14ac:dyDescent="0.3">
      <c r="A7" s="336"/>
      <c r="B7" s="328"/>
      <c r="C7" s="328"/>
      <c r="D7" s="328"/>
      <c r="E7" s="328"/>
      <c r="F7" s="337"/>
      <c r="G7" s="2"/>
      <c r="H7" s="2"/>
      <c r="I7" s="2"/>
      <c r="J7" s="2"/>
      <c r="K7" s="2"/>
      <c r="L7" s="2"/>
      <c r="M7" s="2"/>
      <c r="N7" s="2"/>
      <c r="O7" s="2"/>
      <c r="P7" s="2"/>
      <c r="Q7" s="2"/>
      <c r="R7" s="2"/>
      <c r="S7" s="2"/>
      <c r="T7" s="2"/>
      <c r="U7" s="2"/>
      <c r="V7" s="2"/>
      <c r="W7" s="2"/>
      <c r="X7" s="2"/>
      <c r="Y7" s="2"/>
      <c r="Z7" s="2"/>
    </row>
    <row r="8" spans="1:26" ht="27" customHeight="1" x14ac:dyDescent="0.3">
      <c r="A8" s="319" t="s">
        <v>41</v>
      </c>
      <c r="B8" s="320"/>
      <c r="C8" s="320"/>
      <c r="D8" s="320"/>
      <c r="E8" s="320"/>
      <c r="F8" s="321"/>
      <c r="G8" s="2"/>
      <c r="H8" s="2"/>
      <c r="I8" s="2"/>
      <c r="J8" s="2"/>
      <c r="K8" s="2"/>
      <c r="L8" s="2"/>
      <c r="M8" s="2"/>
      <c r="N8" s="2"/>
      <c r="O8" s="2"/>
      <c r="P8" s="2"/>
      <c r="Q8" s="2"/>
      <c r="R8" s="2"/>
      <c r="S8" s="2"/>
      <c r="T8" s="2"/>
      <c r="U8" s="2"/>
      <c r="V8" s="2"/>
      <c r="W8" s="2"/>
      <c r="X8" s="2"/>
      <c r="Y8" s="2"/>
      <c r="Z8" s="2"/>
    </row>
    <row r="9" spans="1:26" ht="77.25" customHeight="1" x14ac:dyDescent="0.3">
      <c r="A9" s="322" t="s">
        <v>42</v>
      </c>
      <c r="B9" s="285"/>
      <c r="C9" s="285"/>
      <c r="D9" s="285"/>
      <c r="E9" s="285"/>
      <c r="F9" s="286"/>
      <c r="G9" s="2"/>
      <c r="H9" s="2"/>
      <c r="I9" s="2"/>
      <c r="J9" s="2"/>
      <c r="K9" s="2"/>
      <c r="L9" s="2"/>
      <c r="M9" s="2"/>
      <c r="N9" s="2"/>
      <c r="O9" s="2"/>
      <c r="P9" s="2"/>
      <c r="Q9" s="2"/>
      <c r="R9" s="2"/>
      <c r="S9" s="2"/>
      <c r="T9" s="2"/>
      <c r="U9" s="2"/>
      <c r="V9" s="2"/>
      <c r="W9" s="2"/>
      <c r="X9" s="2"/>
      <c r="Y9" s="2"/>
      <c r="Z9" s="2"/>
    </row>
    <row r="10" spans="1:26" ht="18.75" customHeight="1" x14ac:dyDescent="0.3">
      <c r="A10" s="323"/>
      <c r="B10" s="324"/>
      <c r="C10" s="324"/>
      <c r="D10" s="324"/>
      <c r="E10" s="324"/>
      <c r="F10" s="325"/>
      <c r="G10" s="2"/>
      <c r="H10" s="2"/>
      <c r="I10" s="2"/>
      <c r="J10" s="2"/>
      <c r="K10" s="2"/>
      <c r="L10" s="2"/>
      <c r="M10" s="2"/>
      <c r="N10" s="2"/>
      <c r="O10" s="2"/>
      <c r="P10" s="2"/>
      <c r="Q10" s="2"/>
      <c r="R10" s="2"/>
      <c r="S10" s="2"/>
      <c r="T10" s="2"/>
      <c r="U10" s="2"/>
      <c r="V10" s="2"/>
      <c r="W10" s="2"/>
      <c r="X10" s="2"/>
      <c r="Y10" s="2"/>
      <c r="Z10" s="2"/>
    </row>
    <row r="11" spans="1:26" ht="22.5" customHeight="1" x14ac:dyDescent="0.3">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75" customHeight="1" x14ac:dyDescent="0.3">
      <c r="A12" s="15" t="s">
        <v>47</v>
      </c>
      <c r="B12" s="16" t="s">
        <v>48</v>
      </c>
      <c r="C12" s="17" t="s">
        <v>49</v>
      </c>
      <c r="D12" s="16" t="s">
        <v>50</v>
      </c>
      <c r="E12" s="17" t="s">
        <v>51</v>
      </c>
      <c r="F12" s="18" t="s">
        <v>52</v>
      </c>
      <c r="G12" s="2"/>
      <c r="H12" s="2"/>
      <c r="I12" s="2"/>
      <c r="J12" s="2"/>
      <c r="K12" s="2"/>
      <c r="L12" s="2"/>
      <c r="M12" s="2"/>
      <c r="N12" s="2"/>
      <c r="O12" s="2"/>
      <c r="P12" s="2"/>
      <c r="Q12" s="2"/>
      <c r="R12" s="2"/>
      <c r="S12" s="2"/>
      <c r="T12" s="2"/>
      <c r="U12" s="2"/>
      <c r="V12" s="2"/>
      <c r="W12" s="2"/>
      <c r="X12" s="2"/>
      <c r="Y12" s="2"/>
      <c r="Z12" s="2"/>
    </row>
    <row r="13" spans="1:26" ht="84.75" customHeight="1" x14ac:dyDescent="0.3">
      <c r="A13" s="19" t="s">
        <v>53</v>
      </c>
      <c r="B13" s="20" t="s">
        <v>54</v>
      </c>
      <c r="C13" s="21" t="s">
        <v>55</v>
      </c>
      <c r="D13" s="22" t="s">
        <v>56</v>
      </c>
      <c r="E13" s="21" t="s">
        <v>57</v>
      </c>
      <c r="F13" s="23" t="s">
        <v>58</v>
      </c>
      <c r="G13" s="2"/>
      <c r="H13" s="2"/>
      <c r="I13" s="2"/>
      <c r="J13" s="2"/>
      <c r="K13" s="2"/>
      <c r="L13" s="2"/>
      <c r="M13" s="2"/>
      <c r="N13" s="2"/>
      <c r="O13" s="2"/>
      <c r="P13" s="2"/>
      <c r="Q13" s="2"/>
      <c r="R13" s="2"/>
      <c r="S13" s="2"/>
      <c r="T13" s="2"/>
      <c r="U13" s="2"/>
      <c r="V13" s="2"/>
      <c r="W13" s="2"/>
      <c r="X13" s="2"/>
      <c r="Y13" s="2"/>
      <c r="Z13" s="2"/>
    </row>
    <row r="14" spans="1:26" ht="82.5" customHeight="1" x14ac:dyDescent="0.3">
      <c r="A14" s="19" t="s">
        <v>59</v>
      </c>
      <c r="B14" s="20" t="s">
        <v>60</v>
      </c>
      <c r="C14" s="21" t="s">
        <v>55</v>
      </c>
      <c r="D14" s="22" t="s">
        <v>61</v>
      </c>
      <c r="E14" s="21" t="s">
        <v>62</v>
      </c>
      <c r="F14" s="23" t="s">
        <v>63</v>
      </c>
      <c r="G14" s="2"/>
      <c r="H14" s="2"/>
      <c r="I14" s="2"/>
      <c r="J14" s="2"/>
      <c r="K14" s="2"/>
      <c r="L14" s="2"/>
      <c r="M14" s="2"/>
      <c r="N14" s="2"/>
      <c r="O14" s="2"/>
      <c r="P14" s="2"/>
      <c r="Q14" s="2"/>
      <c r="R14" s="2"/>
      <c r="S14" s="2"/>
      <c r="T14" s="2"/>
      <c r="U14" s="2"/>
      <c r="V14" s="2"/>
      <c r="W14" s="2"/>
      <c r="X14" s="2"/>
      <c r="Y14" s="2"/>
      <c r="Z14" s="2"/>
    </row>
    <row r="15" spans="1:26" ht="93" customHeight="1" x14ac:dyDescent="0.3">
      <c r="A15" s="19" t="s">
        <v>64</v>
      </c>
      <c r="B15" s="22" t="s">
        <v>65</v>
      </c>
      <c r="C15" s="21" t="s">
        <v>66</v>
      </c>
      <c r="D15" s="22" t="s">
        <v>67</v>
      </c>
      <c r="E15" s="21" t="s">
        <v>68</v>
      </c>
      <c r="F15" s="23" t="s">
        <v>69</v>
      </c>
      <c r="G15" s="2"/>
      <c r="H15" s="2"/>
      <c r="I15" s="2"/>
      <c r="J15" s="2"/>
      <c r="K15" s="2"/>
      <c r="L15" s="2"/>
      <c r="M15" s="2"/>
      <c r="N15" s="2"/>
      <c r="O15" s="2"/>
      <c r="P15" s="2"/>
      <c r="Q15" s="2"/>
      <c r="R15" s="2"/>
      <c r="S15" s="2"/>
      <c r="T15" s="2"/>
      <c r="U15" s="2"/>
      <c r="V15" s="2"/>
      <c r="W15" s="2"/>
      <c r="X15" s="2"/>
      <c r="Y15" s="2"/>
      <c r="Z15" s="2"/>
    </row>
    <row r="16" spans="1:26" ht="59.25" customHeight="1" x14ac:dyDescent="0.3">
      <c r="A16" s="19" t="s">
        <v>70</v>
      </c>
      <c r="B16" s="22" t="s">
        <v>71</v>
      </c>
      <c r="C16" s="21" t="s">
        <v>72</v>
      </c>
      <c r="D16" s="22" t="s">
        <v>73</v>
      </c>
      <c r="E16" s="21" t="s">
        <v>74</v>
      </c>
      <c r="F16" s="23" t="s">
        <v>75</v>
      </c>
      <c r="G16" s="2"/>
      <c r="H16" s="2"/>
      <c r="I16" s="2"/>
      <c r="J16" s="2"/>
      <c r="K16" s="2"/>
      <c r="L16" s="2"/>
      <c r="M16" s="2"/>
      <c r="N16" s="2"/>
      <c r="O16" s="2"/>
      <c r="P16" s="2"/>
      <c r="Q16" s="2"/>
      <c r="R16" s="2"/>
      <c r="S16" s="2"/>
      <c r="T16" s="2"/>
      <c r="U16" s="2"/>
      <c r="V16" s="2"/>
      <c r="W16" s="2"/>
      <c r="X16" s="2"/>
      <c r="Y16" s="2"/>
      <c r="Z16" s="2"/>
    </row>
    <row r="17" spans="1:26" ht="69.75" customHeight="1" x14ac:dyDescent="0.3">
      <c r="A17" s="19" t="s">
        <v>76</v>
      </c>
      <c r="B17" s="22" t="s">
        <v>77</v>
      </c>
      <c r="C17" s="21" t="s">
        <v>78</v>
      </c>
      <c r="D17" s="22" t="s">
        <v>79</v>
      </c>
      <c r="E17" s="21"/>
      <c r="F17" s="23"/>
      <c r="G17" s="2"/>
      <c r="H17" s="2"/>
      <c r="I17" s="2"/>
      <c r="J17" s="2"/>
      <c r="K17" s="2"/>
      <c r="L17" s="2"/>
      <c r="M17" s="2"/>
      <c r="N17" s="2"/>
      <c r="O17" s="2"/>
      <c r="P17" s="2"/>
      <c r="Q17" s="2"/>
      <c r="R17" s="2"/>
      <c r="S17" s="2"/>
      <c r="T17" s="2"/>
      <c r="U17" s="2"/>
      <c r="V17" s="2"/>
      <c r="W17" s="2"/>
      <c r="X17" s="2"/>
      <c r="Y17" s="2"/>
      <c r="Z17" s="2"/>
    </row>
    <row r="18" spans="1:26" ht="66.75" customHeight="1" x14ac:dyDescent="0.3">
      <c r="A18" s="19" t="s">
        <v>80</v>
      </c>
      <c r="B18" s="22"/>
      <c r="C18" s="21" t="s">
        <v>81</v>
      </c>
      <c r="D18" s="22" t="s">
        <v>82</v>
      </c>
      <c r="E18" s="21"/>
      <c r="F18" s="23"/>
      <c r="G18" s="2"/>
      <c r="H18" s="2"/>
      <c r="I18" s="2"/>
      <c r="J18" s="2"/>
      <c r="K18" s="2"/>
      <c r="L18" s="2"/>
      <c r="M18" s="2"/>
      <c r="N18" s="2"/>
      <c r="O18" s="2"/>
      <c r="P18" s="2"/>
      <c r="Q18" s="2"/>
      <c r="R18" s="2"/>
      <c r="S18" s="2"/>
      <c r="T18" s="2"/>
      <c r="U18" s="2"/>
      <c r="V18" s="2"/>
      <c r="W18" s="2"/>
      <c r="X18" s="2"/>
      <c r="Y18" s="2"/>
      <c r="Z18" s="2"/>
    </row>
    <row r="19" spans="1:26" ht="73.5" customHeight="1" x14ac:dyDescent="0.3">
      <c r="A19" s="19"/>
      <c r="B19" s="22"/>
      <c r="C19" s="21" t="s">
        <v>55</v>
      </c>
      <c r="D19" s="22" t="s">
        <v>83</v>
      </c>
      <c r="E19" s="21"/>
      <c r="F19" s="23"/>
      <c r="G19" s="2"/>
      <c r="H19" s="2"/>
      <c r="I19" s="2"/>
      <c r="J19" s="2"/>
      <c r="K19" s="2"/>
      <c r="L19" s="2"/>
      <c r="M19" s="2"/>
      <c r="N19" s="2"/>
      <c r="O19" s="2"/>
      <c r="P19" s="2"/>
      <c r="Q19" s="2"/>
      <c r="R19" s="2"/>
      <c r="S19" s="2"/>
      <c r="T19" s="2"/>
      <c r="U19" s="2"/>
      <c r="V19" s="2"/>
      <c r="W19" s="2"/>
      <c r="X19" s="2"/>
      <c r="Y19" s="2"/>
      <c r="Z19" s="2"/>
    </row>
    <row r="20" spans="1:26" ht="73.5" customHeight="1" x14ac:dyDescent="0.3">
      <c r="A20" s="19"/>
      <c r="B20" s="22"/>
      <c r="C20" s="21" t="s">
        <v>84</v>
      </c>
      <c r="D20" s="22" t="s">
        <v>85</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3">
      <c r="A21" s="19"/>
      <c r="B21" s="22"/>
      <c r="C21" s="21" t="s">
        <v>80</v>
      </c>
      <c r="D21" s="22" t="s">
        <v>86</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t="s">
        <v>80</v>
      </c>
      <c r="D22" s="22" t="s">
        <v>87</v>
      </c>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3">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3">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3">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3">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3">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3">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3">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3">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3">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3">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3">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3">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3">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3">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3">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3">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3">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3">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3">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3">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3">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3">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3">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3">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3">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3">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3">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AE1000"/>
  <sheetViews>
    <sheetView zoomScale="55" zoomScaleNormal="55"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44140625" customWidth="1"/>
    <col min="12" max="12" width="23.33203125" customWidth="1"/>
    <col min="13" max="31" width="11.44140625" customWidth="1"/>
  </cols>
  <sheetData>
    <row r="1" spans="1:31" ht="15.75" customHeight="1" x14ac:dyDescent="0.3">
      <c r="A1" s="531"/>
      <c r="B1" s="532" t="str">
        <f>CONTEXTO!B1</f>
        <v>PROCESO:  SISTEMA INTEGRADO DE GESTIÓN Y MIPG</v>
      </c>
      <c r="C1" s="270"/>
      <c r="D1" s="270"/>
      <c r="E1" s="270"/>
      <c r="F1" s="270"/>
      <c r="G1" s="270"/>
      <c r="H1" s="271"/>
      <c r="I1" s="281" t="s">
        <v>201</v>
      </c>
      <c r="J1" s="355"/>
      <c r="K1" s="533"/>
      <c r="L1" s="2"/>
      <c r="M1" s="2"/>
      <c r="N1" s="2"/>
      <c r="O1" s="2"/>
      <c r="P1" s="2"/>
      <c r="Q1" s="2"/>
      <c r="R1" s="2"/>
      <c r="S1" s="2"/>
      <c r="T1" s="2"/>
      <c r="U1" s="2"/>
      <c r="V1" s="2"/>
      <c r="W1" s="2"/>
      <c r="X1" s="2"/>
      <c r="Y1" s="2"/>
      <c r="Z1" s="2"/>
      <c r="AA1" s="2"/>
      <c r="AB1" s="2"/>
      <c r="AC1" s="2"/>
      <c r="AD1" s="2"/>
      <c r="AE1" s="2"/>
    </row>
    <row r="2" spans="1:31" ht="15.75" customHeight="1" x14ac:dyDescent="0.3">
      <c r="A2" s="267"/>
      <c r="B2" s="272"/>
      <c r="C2" s="273"/>
      <c r="D2" s="273"/>
      <c r="E2" s="273"/>
      <c r="F2" s="273"/>
      <c r="G2" s="273"/>
      <c r="H2" s="274"/>
      <c r="I2" s="349" t="s">
        <v>2</v>
      </c>
      <c r="J2" s="340"/>
      <c r="K2" s="403"/>
      <c r="L2" s="2"/>
      <c r="M2" s="2"/>
      <c r="N2" s="2"/>
      <c r="O2" s="2"/>
      <c r="P2" s="2"/>
      <c r="Q2" s="2"/>
      <c r="R2" s="2"/>
      <c r="S2" s="2"/>
      <c r="T2" s="2"/>
      <c r="U2" s="2"/>
      <c r="V2" s="2"/>
      <c r="W2" s="2"/>
      <c r="X2" s="2"/>
      <c r="Y2" s="2"/>
      <c r="Z2" s="2"/>
      <c r="AA2" s="2"/>
      <c r="AB2" s="2"/>
      <c r="AC2" s="2"/>
      <c r="AD2" s="2"/>
      <c r="AE2" s="2"/>
    </row>
    <row r="3" spans="1:31" ht="36" customHeight="1" x14ac:dyDescent="0.3">
      <c r="A3" s="267"/>
      <c r="B3" s="530" t="s">
        <v>327</v>
      </c>
      <c r="C3" s="314"/>
      <c r="D3" s="314"/>
      <c r="E3" s="314"/>
      <c r="F3" s="314"/>
      <c r="G3" s="314"/>
      <c r="H3" s="333"/>
      <c r="I3" s="349" t="s">
        <v>3</v>
      </c>
      <c r="J3" s="340"/>
      <c r="K3" s="403"/>
      <c r="L3" s="2"/>
      <c r="M3" s="2"/>
      <c r="N3" s="2"/>
      <c r="O3" s="2"/>
      <c r="P3" s="2"/>
      <c r="Q3" s="2"/>
      <c r="R3" s="2"/>
      <c r="S3" s="2"/>
      <c r="T3" s="2"/>
      <c r="U3" s="2"/>
      <c r="V3" s="2"/>
      <c r="W3" s="2"/>
      <c r="X3" s="2"/>
      <c r="Y3" s="2"/>
      <c r="Z3" s="2"/>
      <c r="AA3" s="2"/>
      <c r="AB3" s="2"/>
      <c r="AC3" s="2"/>
      <c r="AD3" s="2"/>
      <c r="AE3" s="2"/>
    </row>
    <row r="4" spans="1:31" ht="15.75" customHeight="1" x14ac:dyDescent="0.3">
      <c r="A4" s="268"/>
      <c r="B4" s="275"/>
      <c r="C4" s="276"/>
      <c r="D4" s="276"/>
      <c r="E4" s="276"/>
      <c r="F4" s="276"/>
      <c r="G4" s="276"/>
      <c r="H4" s="277"/>
      <c r="I4" s="284" t="s">
        <v>328</v>
      </c>
      <c r="J4" s="342"/>
      <c r="K4" s="296"/>
      <c r="L4" s="2"/>
      <c r="M4" s="2"/>
      <c r="N4" s="2"/>
      <c r="O4" s="2"/>
      <c r="P4" s="2"/>
      <c r="Q4" s="2"/>
      <c r="R4" s="2"/>
      <c r="S4" s="2"/>
      <c r="T4" s="2"/>
      <c r="U4" s="2"/>
      <c r="V4" s="2"/>
      <c r="W4" s="2"/>
      <c r="X4" s="2"/>
      <c r="Y4" s="2"/>
      <c r="Z4" s="2"/>
      <c r="AA4" s="2"/>
      <c r="AB4" s="2"/>
      <c r="AC4" s="2"/>
      <c r="AD4" s="2"/>
      <c r="AE4" s="2"/>
    </row>
    <row r="5" spans="1:31" ht="13.5" customHeight="1" x14ac:dyDescent="0.3">
      <c r="A5" s="2"/>
      <c r="B5" s="292"/>
      <c r="C5" s="273"/>
      <c r="D5" s="273"/>
      <c r="E5" s="273"/>
      <c r="F5" s="273"/>
      <c r="G5" s="273"/>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34" t="str">
        <f>CONTEXTO!A8</f>
        <v>PROCESO: GESTIÓN DOCUMENTAL</v>
      </c>
      <c r="B6" s="282"/>
      <c r="C6" s="282"/>
      <c r="D6" s="282"/>
      <c r="E6" s="282"/>
      <c r="F6" s="282"/>
      <c r="G6" s="282"/>
      <c r="H6" s="282"/>
      <c r="I6" s="282"/>
      <c r="J6" s="282"/>
      <c r="K6" s="283"/>
      <c r="L6" s="2"/>
      <c r="M6" s="2"/>
      <c r="N6" s="2"/>
      <c r="O6" s="2"/>
      <c r="P6" s="2"/>
      <c r="Q6" s="2"/>
      <c r="R6" s="2"/>
      <c r="S6" s="2"/>
      <c r="T6" s="2"/>
      <c r="U6" s="2"/>
      <c r="V6" s="2"/>
      <c r="W6" s="2"/>
      <c r="X6" s="2"/>
      <c r="Y6" s="2"/>
      <c r="Z6" s="2"/>
      <c r="AA6" s="2"/>
      <c r="AB6" s="2"/>
      <c r="AC6" s="2"/>
      <c r="AD6" s="2"/>
      <c r="AE6" s="2"/>
    </row>
    <row r="7" spans="1:31" ht="54.75" customHeight="1" x14ac:dyDescent="0.3">
      <c r="A7" s="535"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6"/>
      <c r="L7" s="2"/>
      <c r="M7" s="2"/>
      <c r="N7" s="2"/>
      <c r="O7" s="2"/>
      <c r="P7" s="2"/>
      <c r="Q7" s="2"/>
      <c r="R7" s="2"/>
      <c r="S7" s="2"/>
      <c r="T7" s="2"/>
      <c r="U7" s="2"/>
      <c r="V7" s="2"/>
      <c r="W7" s="2"/>
      <c r="X7" s="2"/>
      <c r="Y7" s="2"/>
      <c r="Z7" s="2"/>
      <c r="AA7" s="2"/>
      <c r="AB7" s="2"/>
      <c r="AC7" s="2"/>
      <c r="AD7" s="2"/>
      <c r="AE7" s="2"/>
    </row>
    <row r="8" spans="1:31" ht="13.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10" t="s">
        <v>329</v>
      </c>
      <c r="B9" s="511" t="s">
        <v>330</v>
      </c>
      <c r="C9" s="513" t="s">
        <v>331</v>
      </c>
      <c r="D9" s="514" t="s">
        <v>332</v>
      </c>
      <c r="E9" s="282"/>
      <c r="F9" s="282"/>
      <c r="G9" s="282"/>
      <c r="H9" s="355"/>
      <c r="I9" s="184" t="s">
        <v>333</v>
      </c>
      <c r="J9" s="507" t="s">
        <v>334</v>
      </c>
      <c r="K9" s="515" t="s">
        <v>335</v>
      </c>
      <c r="L9" s="185"/>
      <c r="M9" s="185"/>
      <c r="N9" s="185"/>
      <c r="O9" s="185"/>
      <c r="P9" s="185"/>
      <c r="Q9" s="185"/>
      <c r="R9" s="185"/>
      <c r="S9" s="185"/>
      <c r="T9" s="185"/>
      <c r="U9" s="185"/>
      <c r="V9" s="185"/>
      <c r="W9" s="185"/>
      <c r="X9" s="185"/>
      <c r="Y9" s="185"/>
      <c r="Z9" s="185"/>
      <c r="AA9" s="185"/>
      <c r="AB9" s="185"/>
      <c r="AC9" s="185"/>
      <c r="AD9" s="185"/>
      <c r="AE9" s="185"/>
    </row>
    <row r="10" spans="1:31" ht="13.5" customHeight="1" x14ac:dyDescent="0.3">
      <c r="A10" s="268"/>
      <c r="B10" s="366"/>
      <c r="C10" s="366"/>
      <c r="D10" s="186" t="s">
        <v>336</v>
      </c>
      <c r="E10" s="187" t="s">
        <v>337</v>
      </c>
      <c r="F10" s="188" t="s">
        <v>338</v>
      </c>
      <c r="G10" s="188" t="s">
        <v>339</v>
      </c>
      <c r="H10" s="186" t="s">
        <v>340</v>
      </c>
      <c r="I10" s="189" t="s">
        <v>341</v>
      </c>
      <c r="J10" s="366"/>
      <c r="K10" s="280"/>
      <c r="L10" s="185"/>
      <c r="M10" s="185"/>
      <c r="N10" s="185"/>
      <c r="O10" s="185"/>
      <c r="P10" s="185"/>
      <c r="Q10" s="185"/>
      <c r="R10" s="185"/>
      <c r="S10" s="185"/>
      <c r="T10" s="185"/>
      <c r="U10" s="185"/>
      <c r="V10" s="185"/>
      <c r="W10" s="185"/>
      <c r="X10" s="185"/>
      <c r="Y10" s="185"/>
      <c r="Z10" s="185"/>
      <c r="AA10" s="185"/>
      <c r="AB10" s="185"/>
      <c r="AC10" s="185"/>
      <c r="AD10" s="185"/>
      <c r="AE10" s="185"/>
    </row>
    <row r="11" spans="1:31" ht="20.25" customHeight="1" x14ac:dyDescent="0.3">
      <c r="A11" s="529" t="str">
        <f>+DESCRIPCION!A10</f>
        <v xml:space="preserve">Posibilidad de recibir o solicitar cualquier dadiva o beneficio a nombre propio o de terceros, con el fin de manipular, ocultar, alterar o destruir un documento o expediente
</v>
      </c>
      <c r="B11" s="522" t="str">
        <f>+DESCRIPCION!D10</f>
        <v>Insuficiente competencia e idoneidad del personal contratado frente al manejo del proceso de Gestión Documental en las Unidades Administrativas</v>
      </c>
      <c r="C11" s="524" t="s">
        <v>342</v>
      </c>
      <c r="D11" s="521" t="s">
        <v>343</v>
      </c>
      <c r="E11" s="191" t="s">
        <v>344</v>
      </c>
      <c r="F11" s="192" t="s">
        <v>345</v>
      </c>
      <c r="G11" s="192">
        <f>IF(F11="Asignado",15,0)</f>
        <v>15</v>
      </c>
      <c r="H11" s="508" t="str">
        <f>IF(AND(G18&gt;0,G18&lt;=85),"Débil",IF(AND(G18&gt;85,G18&lt;=95),"Moderado",IF(G18&gt;96,"Fuerte"," ")))</f>
        <v>Débil</v>
      </c>
      <c r="I11" s="522" t="s">
        <v>346</v>
      </c>
      <c r="J11" s="50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19" t="str">
        <f>IF(J11="Fuerte","NO",IF(J11=" "," ","SI"))</f>
        <v>SI</v>
      </c>
      <c r="L11" s="193"/>
      <c r="M11" s="2"/>
      <c r="N11" s="2"/>
      <c r="O11" s="2"/>
      <c r="P11" s="2"/>
      <c r="Q11" s="2"/>
      <c r="R11" s="2"/>
      <c r="S11" s="2"/>
      <c r="T11" s="2"/>
      <c r="U11" s="2"/>
      <c r="V11" s="2"/>
      <c r="W11" s="2"/>
      <c r="X11" s="2"/>
      <c r="Y11" s="2"/>
      <c r="Z11" s="2"/>
      <c r="AA11" s="2"/>
      <c r="AB11" s="2"/>
      <c r="AC11" s="2"/>
      <c r="AD11" s="2"/>
      <c r="AE11" s="2"/>
    </row>
    <row r="12" spans="1:31" ht="29.25" customHeight="1" x14ac:dyDescent="0.3">
      <c r="A12" s="267"/>
      <c r="B12" s="351"/>
      <c r="C12" s="274"/>
      <c r="D12" s="351"/>
      <c r="E12" s="22" t="s">
        <v>347</v>
      </c>
      <c r="F12" s="46" t="s">
        <v>348</v>
      </c>
      <c r="G12" s="46">
        <f>IF(F12="Adecuado",15,0)</f>
        <v>15</v>
      </c>
      <c r="H12" s="351"/>
      <c r="I12" s="351"/>
      <c r="J12" s="351"/>
      <c r="K12" s="279"/>
      <c r="L12" s="2"/>
      <c r="M12" s="2"/>
      <c r="N12" s="2"/>
      <c r="O12" s="2"/>
      <c r="P12" s="2"/>
      <c r="Q12" s="2"/>
      <c r="R12" s="2"/>
      <c r="S12" s="2"/>
      <c r="T12" s="2"/>
      <c r="U12" s="2"/>
      <c r="V12" s="2"/>
      <c r="W12" s="2"/>
      <c r="X12" s="2"/>
      <c r="Y12" s="2"/>
      <c r="Z12" s="2"/>
      <c r="AA12" s="2"/>
      <c r="AB12" s="2"/>
      <c r="AC12" s="2"/>
      <c r="AD12" s="2"/>
      <c r="AE12" s="2"/>
    </row>
    <row r="13" spans="1:31" ht="43.5" customHeight="1" x14ac:dyDescent="0.3">
      <c r="A13" s="267"/>
      <c r="B13" s="351"/>
      <c r="C13" s="274"/>
      <c r="D13" s="190" t="s">
        <v>349</v>
      </c>
      <c r="E13" s="22" t="s">
        <v>350</v>
      </c>
      <c r="F13" s="46" t="s">
        <v>351</v>
      </c>
      <c r="G13" s="46">
        <f>IF(F13="Oportuna",15,0)</f>
        <v>15</v>
      </c>
      <c r="H13" s="351"/>
      <c r="I13" s="351"/>
      <c r="J13" s="351"/>
      <c r="K13" s="279"/>
      <c r="L13" s="2"/>
      <c r="M13" s="2"/>
      <c r="N13" s="2"/>
      <c r="O13" s="2"/>
      <c r="P13" s="2"/>
      <c r="Q13" s="2"/>
      <c r="R13" s="2"/>
      <c r="S13" s="2"/>
      <c r="T13" s="2"/>
      <c r="U13" s="2"/>
      <c r="V13" s="2"/>
      <c r="W13" s="2"/>
      <c r="X13" s="2"/>
      <c r="Y13" s="2"/>
      <c r="Z13" s="2"/>
      <c r="AA13" s="2"/>
      <c r="AB13" s="2"/>
      <c r="AC13" s="2"/>
      <c r="AD13" s="2"/>
      <c r="AE13" s="2"/>
    </row>
    <row r="14" spans="1:31" ht="43.5" customHeight="1" x14ac:dyDescent="0.3">
      <c r="A14" s="267"/>
      <c r="B14" s="351"/>
      <c r="C14" s="274"/>
      <c r="D14" s="190" t="s">
        <v>352</v>
      </c>
      <c r="E14" s="22" t="s">
        <v>353</v>
      </c>
      <c r="F14" s="87" t="s">
        <v>354</v>
      </c>
      <c r="G14" s="46">
        <f>IF(F14="Prevenir",15,IF(F14="Detectar",10,0))</f>
        <v>15</v>
      </c>
      <c r="H14" s="351"/>
      <c r="I14" s="351"/>
      <c r="J14" s="351"/>
      <c r="K14" s="279"/>
      <c r="L14" s="2"/>
      <c r="M14" s="2"/>
      <c r="N14" s="2"/>
      <c r="O14" s="2"/>
      <c r="P14" s="2"/>
      <c r="Q14" s="2"/>
      <c r="R14" s="2"/>
      <c r="S14" s="2"/>
      <c r="T14" s="2"/>
      <c r="U14" s="2"/>
      <c r="V14" s="2"/>
      <c r="W14" s="2"/>
      <c r="X14" s="2"/>
      <c r="Y14" s="2"/>
      <c r="Z14" s="2"/>
      <c r="AA14" s="2"/>
      <c r="AB14" s="2"/>
      <c r="AC14" s="2"/>
      <c r="AD14" s="2"/>
      <c r="AE14" s="2"/>
    </row>
    <row r="15" spans="1:31" ht="29.25" customHeight="1" x14ac:dyDescent="0.3">
      <c r="A15" s="267"/>
      <c r="B15" s="351"/>
      <c r="C15" s="274"/>
      <c r="D15" s="190" t="s">
        <v>355</v>
      </c>
      <c r="E15" s="22" t="s">
        <v>356</v>
      </c>
      <c r="F15" s="46" t="s">
        <v>357</v>
      </c>
      <c r="G15" s="46">
        <f>IF(F15="Confiable",15,0)</f>
        <v>15</v>
      </c>
      <c r="H15" s="351"/>
      <c r="I15" s="351"/>
      <c r="J15" s="351"/>
      <c r="K15" s="279"/>
      <c r="L15" s="2"/>
      <c r="M15" s="2"/>
      <c r="N15" s="2"/>
      <c r="O15" s="2"/>
      <c r="P15" s="2"/>
      <c r="Q15" s="2"/>
      <c r="R15" s="2"/>
      <c r="S15" s="2"/>
      <c r="T15" s="2"/>
      <c r="U15" s="2"/>
      <c r="V15" s="2"/>
      <c r="W15" s="2"/>
      <c r="X15" s="2"/>
      <c r="Y15" s="2"/>
      <c r="Z15" s="2"/>
      <c r="AA15" s="2"/>
      <c r="AB15" s="2"/>
      <c r="AC15" s="2"/>
      <c r="AD15" s="2"/>
      <c r="AE15" s="2"/>
    </row>
    <row r="16" spans="1:31" ht="43.5" customHeight="1" x14ac:dyDescent="0.3">
      <c r="A16" s="267"/>
      <c r="B16" s="351"/>
      <c r="C16" s="274"/>
      <c r="D16" s="190" t="s">
        <v>358</v>
      </c>
      <c r="E16" s="22" t="s">
        <v>359</v>
      </c>
      <c r="F16" s="87" t="s">
        <v>360</v>
      </c>
      <c r="G16" s="46">
        <f>IF(F16="Se investigan y se resuelven oportunamente",15,0)</f>
        <v>0</v>
      </c>
      <c r="H16" s="351"/>
      <c r="I16" s="351"/>
      <c r="J16" s="351"/>
      <c r="K16" s="279"/>
      <c r="L16" s="2"/>
      <c r="M16" s="2"/>
      <c r="N16" s="2"/>
      <c r="O16" s="2"/>
      <c r="P16" s="2"/>
      <c r="Q16" s="2"/>
      <c r="R16" s="2"/>
      <c r="S16" s="2"/>
      <c r="T16" s="2"/>
      <c r="U16" s="2"/>
      <c r="V16" s="2"/>
      <c r="W16" s="2"/>
      <c r="X16" s="2"/>
      <c r="Y16" s="2"/>
      <c r="Z16" s="2"/>
      <c r="AA16" s="2"/>
      <c r="AB16" s="2"/>
      <c r="AC16" s="2"/>
      <c r="AD16" s="2"/>
      <c r="AE16" s="2"/>
    </row>
    <row r="17" spans="1:31" ht="29.25" customHeight="1" x14ac:dyDescent="0.3">
      <c r="A17" s="326"/>
      <c r="B17" s="351"/>
      <c r="C17" s="329"/>
      <c r="D17" s="194" t="s">
        <v>361</v>
      </c>
      <c r="E17" s="22" t="s">
        <v>362</v>
      </c>
      <c r="F17" s="46" t="s">
        <v>363</v>
      </c>
      <c r="G17" s="46">
        <f>IF(F17="Completa",10,IF(F17="Incompleta",5,0))</f>
        <v>10</v>
      </c>
      <c r="H17" s="352"/>
      <c r="I17" s="352"/>
      <c r="J17" s="352"/>
      <c r="K17" s="330"/>
      <c r="L17" s="2"/>
      <c r="M17" s="2"/>
      <c r="N17" s="2"/>
      <c r="O17" s="2"/>
      <c r="P17" s="2"/>
      <c r="Q17" s="2"/>
      <c r="R17" s="2"/>
      <c r="S17" s="2"/>
      <c r="T17" s="2"/>
      <c r="U17" s="2"/>
      <c r="V17" s="2"/>
      <c r="W17" s="2"/>
      <c r="X17" s="2"/>
      <c r="Y17" s="2"/>
      <c r="Z17" s="2"/>
      <c r="AA17" s="2"/>
      <c r="AB17" s="2"/>
      <c r="AC17" s="2"/>
      <c r="AD17" s="2"/>
      <c r="AE17" s="2"/>
    </row>
    <row r="18" spans="1:31" ht="13.5" customHeight="1" x14ac:dyDescent="0.3">
      <c r="A18" s="195"/>
      <c r="B18" s="196"/>
      <c r="C18" s="197"/>
      <c r="D18" s="198"/>
      <c r="E18" s="199" t="s">
        <v>364</v>
      </c>
      <c r="F18" s="200"/>
      <c r="G18" s="201">
        <f>SUM(G11:G17)</f>
        <v>85</v>
      </c>
      <c r="H18" s="202"/>
      <c r="I18" s="203"/>
      <c r="J18" s="203"/>
      <c r="K18" s="204"/>
      <c r="L18" s="2"/>
      <c r="M18" s="2"/>
      <c r="N18" s="2"/>
      <c r="O18" s="2"/>
      <c r="P18" s="2"/>
      <c r="Q18" s="2"/>
      <c r="R18" s="2"/>
      <c r="S18" s="2"/>
      <c r="T18" s="2"/>
      <c r="U18" s="2"/>
      <c r="V18" s="2"/>
      <c r="W18" s="2"/>
      <c r="X18" s="2"/>
      <c r="Y18" s="2"/>
      <c r="Z18" s="2"/>
      <c r="AA18" s="2"/>
      <c r="AB18" s="2"/>
      <c r="AC18" s="2"/>
      <c r="AD18" s="2"/>
      <c r="AE18" s="2"/>
    </row>
    <row r="19" spans="1:31" ht="13.5" customHeight="1" x14ac:dyDescent="0.3">
      <c r="A19" s="205"/>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10" t="s">
        <v>329</v>
      </c>
      <c r="B20" s="511" t="s">
        <v>330</v>
      </c>
      <c r="C20" s="513" t="s">
        <v>365</v>
      </c>
      <c r="D20" s="514" t="s">
        <v>332</v>
      </c>
      <c r="E20" s="282"/>
      <c r="F20" s="282"/>
      <c r="G20" s="282"/>
      <c r="H20" s="355"/>
      <c r="I20" s="184" t="s">
        <v>333</v>
      </c>
      <c r="J20" s="507" t="s">
        <v>334</v>
      </c>
      <c r="K20" s="515" t="s">
        <v>335</v>
      </c>
      <c r="L20" s="185"/>
      <c r="M20" s="185"/>
      <c r="N20" s="185"/>
      <c r="O20" s="185"/>
      <c r="P20" s="185"/>
      <c r="Q20" s="185"/>
      <c r="R20" s="185"/>
      <c r="S20" s="185"/>
      <c r="T20" s="185"/>
      <c r="U20" s="185"/>
      <c r="V20" s="185"/>
      <c r="W20" s="185"/>
      <c r="X20" s="185"/>
      <c r="Y20" s="185"/>
      <c r="Z20" s="185"/>
      <c r="AA20" s="185"/>
      <c r="AB20" s="185"/>
      <c r="AC20" s="185"/>
      <c r="AD20" s="185"/>
      <c r="AE20" s="185"/>
    </row>
    <row r="21" spans="1:31" ht="13.5" customHeight="1" x14ac:dyDescent="0.3">
      <c r="A21" s="268"/>
      <c r="B21" s="512"/>
      <c r="C21" s="366"/>
      <c r="D21" s="186" t="s">
        <v>336</v>
      </c>
      <c r="E21" s="187" t="s">
        <v>337</v>
      </c>
      <c r="F21" s="186" t="s">
        <v>338</v>
      </c>
      <c r="G21" s="186" t="s">
        <v>339</v>
      </c>
      <c r="H21" s="186" t="s">
        <v>366</v>
      </c>
      <c r="I21" s="189" t="s">
        <v>341</v>
      </c>
      <c r="J21" s="366"/>
      <c r="K21" s="280"/>
      <c r="L21" s="185"/>
      <c r="M21" s="185"/>
      <c r="N21" s="185"/>
      <c r="O21" s="185"/>
      <c r="P21" s="185"/>
      <c r="Q21" s="185"/>
      <c r="R21" s="185"/>
      <c r="S21" s="185"/>
      <c r="T21" s="185"/>
      <c r="U21" s="185"/>
      <c r="V21" s="185"/>
      <c r="W21" s="185"/>
      <c r="X21" s="185"/>
      <c r="Y21" s="185"/>
      <c r="Z21" s="185"/>
      <c r="AA21" s="185"/>
      <c r="AB21" s="185"/>
      <c r="AC21" s="185"/>
      <c r="AD21" s="185"/>
      <c r="AE21" s="185"/>
    </row>
    <row r="22" spans="1:31" ht="20.25" customHeight="1" x14ac:dyDescent="0.3">
      <c r="A22" s="516" t="str">
        <f>+DESCRIPCION!A10</f>
        <v xml:space="preserve">Posibilidad de recibir o solicitar cualquier dadiva o beneficio a nombre propio o de terceros, con el fin de manipular, ocultar, alterar o destruir un documento o expediente
</v>
      </c>
      <c r="B22" s="516" t="str">
        <f>+DESCRIPCION!D11</f>
        <v>Baja aplicación de manuales, procedimientos y formatos en los archivos de gestión establecidos en el proceso de gestión documental por parte de las unidades administrativas</v>
      </c>
      <c r="C22" s="523" t="s">
        <v>367</v>
      </c>
      <c r="D22" s="520" t="s">
        <v>343</v>
      </c>
      <c r="E22" s="16" t="s">
        <v>344</v>
      </c>
      <c r="F22" s="206" t="s">
        <v>345</v>
      </c>
      <c r="G22" s="206">
        <f>IF(F22="Asignado",15,0)</f>
        <v>15</v>
      </c>
      <c r="H22" s="508" t="str">
        <f>IF(AND(G29&gt;0,G29&lt;=85),"Débil",IF(AND(G29&gt;85,G29&lt;=95),"Moderado",IF(G29&gt;96,"Fuerte"," ")))</f>
        <v>Débil</v>
      </c>
      <c r="I22" s="509" t="s">
        <v>346</v>
      </c>
      <c r="J22" s="50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19"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3">
      <c r="A23" s="517"/>
      <c r="B23" s="517"/>
      <c r="C23" s="267"/>
      <c r="D23" s="351"/>
      <c r="E23" s="22" t="s">
        <v>347</v>
      </c>
      <c r="F23" s="46" t="s">
        <v>348</v>
      </c>
      <c r="G23" s="46">
        <f>IF(F23="Adecuado",15,0)</f>
        <v>15</v>
      </c>
      <c r="H23" s="351"/>
      <c r="I23" s="351"/>
      <c r="J23" s="351"/>
      <c r="K23" s="279"/>
      <c r="L23" s="2"/>
      <c r="M23" s="2"/>
      <c r="N23" s="2"/>
      <c r="O23" s="2"/>
      <c r="P23" s="2"/>
      <c r="Q23" s="2"/>
      <c r="R23" s="2"/>
      <c r="S23" s="2"/>
      <c r="T23" s="2"/>
      <c r="U23" s="2"/>
      <c r="V23" s="2"/>
      <c r="W23" s="2"/>
      <c r="X23" s="2"/>
      <c r="Y23" s="2"/>
      <c r="Z23" s="2"/>
      <c r="AA23" s="2"/>
      <c r="AB23" s="2"/>
      <c r="AC23" s="2"/>
      <c r="AD23" s="2"/>
      <c r="AE23" s="2"/>
    </row>
    <row r="24" spans="1:31" ht="43.5" customHeight="1" x14ac:dyDescent="0.3">
      <c r="A24" s="517"/>
      <c r="B24" s="517"/>
      <c r="C24" s="267"/>
      <c r="D24" s="190" t="s">
        <v>349</v>
      </c>
      <c r="E24" s="22" t="s">
        <v>350</v>
      </c>
      <c r="F24" s="46" t="s">
        <v>351</v>
      </c>
      <c r="G24" s="46">
        <f>IF(F24="Oportuna",15,0)</f>
        <v>15</v>
      </c>
      <c r="H24" s="351"/>
      <c r="I24" s="351"/>
      <c r="J24" s="351"/>
      <c r="K24" s="279"/>
      <c r="L24" s="2"/>
      <c r="M24" s="2"/>
      <c r="N24" s="2"/>
      <c r="O24" s="2"/>
      <c r="P24" s="2"/>
      <c r="Q24" s="2"/>
      <c r="R24" s="2"/>
      <c r="S24" s="2"/>
      <c r="T24" s="2"/>
      <c r="U24" s="2"/>
      <c r="V24" s="2"/>
      <c r="W24" s="2"/>
      <c r="X24" s="2"/>
      <c r="Y24" s="2"/>
      <c r="Z24" s="2"/>
      <c r="AA24" s="2"/>
      <c r="AB24" s="2"/>
      <c r="AC24" s="2"/>
      <c r="AD24" s="2"/>
      <c r="AE24" s="2"/>
    </row>
    <row r="25" spans="1:31" ht="43.5" customHeight="1" x14ac:dyDescent="0.3">
      <c r="A25" s="517"/>
      <c r="B25" s="517"/>
      <c r="C25" s="267"/>
      <c r="D25" s="190" t="s">
        <v>352</v>
      </c>
      <c r="E25" s="22" t="s">
        <v>353</v>
      </c>
      <c r="F25" s="87" t="s">
        <v>354</v>
      </c>
      <c r="G25" s="46">
        <f>IF(F25="Prevenir",15,IF(F25="Detectar",10,0))</f>
        <v>15</v>
      </c>
      <c r="H25" s="351"/>
      <c r="I25" s="351"/>
      <c r="J25" s="351"/>
      <c r="K25" s="279"/>
      <c r="L25" s="2"/>
      <c r="M25" s="2"/>
      <c r="N25" s="2"/>
      <c r="O25" s="2"/>
      <c r="P25" s="2"/>
      <c r="Q25" s="2"/>
      <c r="R25" s="2"/>
      <c r="S25" s="2"/>
      <c r="T25" s="2"/>
      <c r="U25" s="2"/>
      <c r="V25" s="2"/>
      <c r="W25" s="2"/>
      <c r="X25" s="2"/>
      <c r="Y25" s="2"/>
      <c r="Z25" s="2"/>
      <c r="AA25" s="2"/>
      <c r="AB25" s="2"/>
      <c r="AC25" s="2"/>
      <c r="AD25" s="2"/>
      <c r="AE25" s="2"/>
    </row>
    <row r="26" spans="1:31" ht="29.25" customHeight="1" x14ac:dyDescent="0.3">
      <c r="A26" s="517"/>
      <c r="B26" s="517"/>
      <c r="C26" s="267"/>
      <c r="D26" s="190" t="s">
        <v>368</v>
      </c>
      <c r="E26" s="22" t="s">
        <v>356</v>
      </c>
      <c r="F26" s="46" t="s">
        <v>357</v>
      </c>
      <c r="G26" s="46">
        <f>IF(F26="Confiable",15,0)</f>
        <v>15</v>
      </c>
      <c r="H26" s="351"/>
      <c r="I26" s="351"/>
      <c r="J26" s="351"/>
      <c r="K26" s="279"/>
      <c r="L26" s="2"/>
      <c r="M26" s="2"/>
      <c r="N26" s="2"/>
      <c r="O26" s="2"/>
      <c r="P26" s="2"/>
      <c r="Q26" s="2"/>
      <c r="R26" s="2"/>
      <c r="S26" s="2"/>
      <c r="T26" s="2"/>
      <c r="U26" s="2"/>
      <c r="V26" s="2"/>
      <c r="W26" s="2"/>
      <c r="X26" s="2"/>
      <c r="Y26" s="2"/>
      <c r="Z26" s="2"/>
      <c r="AA26" s="2"/>
      <c r="AB26" s="2"/>
      <c r="AC26" s="2"/>
      <c r="AD26" s="2"/>
      <c r="AE26" s="2"/>
    </row>
    <row r="27" spans="1:31" ht="43.5" customHeight="1" x14ac:dyDescent="0.3">
      <c r="A27" s="517"/>
      <c r="B27" s="517"/>
      <c r="C27" s="267"/>
      <c r="D27" s="190" t="s">
        <v>369</v>
      </c>
      <c r="E27" s="22" t="s">
        <v>359</v>
      </c>
      <c r="F27" s="87" t="s">
        <v>360</v>
      </c>
      <c r="G27" s="46">
        <f>IF(F27="Se investigan y se resuelven oportunamente",15,0)</f>
        <v>0</v>
      </c>
      <c r="H27" s="351"/>
      <c r="I27" s="351"/>
      <c r="J27" s="351"/>
      <c r="K27" s="279"/>
      <c r="L27" s="2"/>
      <c r="M27" s="2"/>
      <c r="N27" s="2"/>
      <c r="O27" s="2"/>
      <c r="P27" s="2"/>
      <c r="Q27" s="2"/>
      <c r="R27" s="2"/>
      <c r="S27" s="2"/>
      <c r="T27" s="2"/>
      <c r="U27" s="2"/>
      <c r="V27" s="2"/>
      <c r="W27" s="2"/>
      <c r="X27" s="2"/>
      <c r="Y27" s="2"/>
      <c r="Z27" s="2"/>
      <c r="AA27" s="2"/>
      <c r="AB27" s="2"/>
      <c r="AC27" s="2"/>
      <c r="AD27" s="2"/>
      <c r="AE27" s="2"/>
    </row>
    <row r="28" spans="1:31" ht="29.25" customHeight="1" x14ac:dyDescent="0.3">
      <c r="A28" s="518"/>
      <c r="B28" s="517"/>
      <c r="C28" s="326"/>
      <c r="D28" s="194" t="s">
        <v>361</v>
      </c>
      <c r="E28" s="22" t="s">
        <v>362</v>
      </c>
      <c r="F28" s="46" t="s">
        <v>370</v>
      </c>
      <c r="G28" s="46">
        <f>IF(F28="Completa",10,IF(F28="Incompleta",5,0))</f>
        <v>5</v>
      </c>
      <c r="H28" s="352"/>
      <c r="I28" s="352"/>
      <c r="J28" s="352"/>
      <c r="K28" s="330"/>
      <c r="L28" s="2"/>
      <c r="M28" s="2"/>
      <c r="N28" s="2"/>
      <c r="O28" s="2"/>
      <c r="P28" s="2"/>
      <c r="Q28" s="2"/>
      <c r="R28" s="2"/>
      <c r="S28" s="2"/>
      <c r="T28" s="2"/>
      <c r="U28" s="2"/>
      <c r="V28" s="2"/>
      <c r="W28" s="2"/>
      <c r="X28" s="2"/>
      <c r="Y28" s="2"/>
      <c r="Z28" s="2"/>
      <c r="AA28" s="2"/>
      <c r="AB28" s="2"/>
      <c r="AC28" s="2"/>
      <c r="AD28" s="2"/>
      <c r="AE28" s="2"/>
    </row>
    <row r="29" spans="1:31" ht="13.5" customHeight="1" x14ac:dyDescent="0.3">
      <c r="A29" s="195"/>
      <c r="B29" s="207"/>
      <c r="C29" s="208"/>
      <c r="D29" s="198"/>
      <c r="E29" s="209" t="s">
        <v>364</v>
      </c>
      <c r="F29" s="201"/>
      <c r="G29" s="201">
        <f>SUM(G22:G28)</f>
        <v>80</v>
      </c>
      <c r="H29" s="202"/>
      <c r="I29" s="203"/>
      <c r="J29" s="203"/>
      <c r="K29" s="204"/>
      <c r="L29" s="2"/>
      <c r="M29" s="2"/>
      <c r="N29" s="2"/>
      <c r="O29" s="2"/>
      <c r="P29" s="2"/>
      <c r="Q29" s="2"/>
      <c r="R29" s="2"/>
      <c r="S29" s="2"/>
      <c r="T29" s="2"/>
      <c r="U29" s="2"/>
      <c r="V29" s="2"/>
      <c r="W29" s="2"/>
      <c r="X29" s="2"/>
      <c r="Y29" s="2"/>
      <c r="Z29" s="2"/>
      <c r="AA29" s="2"/>
      <c r="AB29" s="2"/>
      <c r="AC29" s="2"/>
      <c r="AD29" s="2"/>
      <c r="AE29" s="2"/>
    </row>
    <row r="30" spans="1:31"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10" t="s">
        <v>329</v>
      </c>
      <c r="B31" s="511" t="s">
        <v>330</v>
      </c>
      <c r="C31" s="513" t="s">
        <v>365</v>
      </c>
      <c r="D31" s="514" t="s">
        <v>332</v>
      </c>
      <c r="E31" s="282"/>
      <c r="F31" s="282"/>
      <c r="G31" s="282"/>
      <c r="H31" s="355"/>
      <c r="I31" s="184" t="s">
        <v>333</v>
      </c>
      <c r="J31" s="507" t="s">
        <v>334</v>
      </c>
      <c r="K31" s="515" t="s">
        <v>335</v>
      </c>
      <c r="L31" s="185"/>
      <c r="M31" s="185"/>
      <c r="N31" s="185"/>
      <c r="O31" s="185"/>
      <c r="P31" s="185"/>
      <c r="Q31" s="185"/>
      <c r="R31" s="185"/>
      <c r="S31" s="185"/>
      <c r="T31" s="185"/>
      <c r="U31" s="185"/>
      <c r="V31" s="185"/>
      <c r="W31" s="185"/>
      <c r="X31" s="185"/>
      <c r="Y31" s="185"/>
      <c r="Z31" s="185"/>
      <c r="AA31" s="185"/>
      <c r="AB31" s="185"/>
      <c r="AC31" s="185"/>
      <c r="AD31" s="185"/>
      <c r="AE31" s="185"/>
    </row>
    <row r="32" spans="1:31" ht="13.5" customHeight="1" x14ac:dyDescent="0.3">
      <c r="A32" s="268"/>
      <c r="B32" s="366"/>
      <c r="C32" s="366"/>
      <c r="D32" s="186" t="s">
        <v>336</v>
      </c>
      <c r="E32" s="187" t="s">
        <v>337</v>
      </c>
      <c r="F32" s="186" t="s">
        <v>338</v>
      </c>
      <c r="G32" s="186" t="s">
        <v>339</v>
      </c>
      <c r="H32" s="186" t="s">
        <v>366</v>
      </c>
      <c r="I32" s="189" t="s">
        <v>341</v>
      </c>
      <c r="J32" s="366"/>
      <c r="K32" s="280"/>
      <c r="L32" s="185"/>
      <c r="M32" s="185"/>
      <c r="N32" s="185"/>
      <c r="O32" s="185"/>
      <c r="P32" s="185"/>
      <c r="Q32" s="185"/>
      <c r="R32" s="185"/>
      <c r="S32" s="185"/>
      <c r="T32" s="185"/>
      <c r="U32" s="185"/>
      <c r="V32" s="185"/>
      <c r="W32" s="185"/>
      <c r="X32" s="185"/>
      <c r="Y32" s="185"/>
      <c r="Z32" s="185"/>
      <c r="AA32" s="185"/>
      <c r="AB32" s="185"/>
      <c r="AC32" s="185"/>
      <c r="AD32" s="185"/>
      <c r="AE32" s="185"/>
    </row>
    <row r="33" spans="1:31" ht="20.25" customHeight="1" x14ac:dyDescent="0.3">
      <c r="A33" s="528" t="str">
        <f>+DESCRIPCION!A10</f>
        <v xml:space="preserve">Posibilidad de recibir o solicitar cualquier dadiva o beneficio a nombre propio o de terceros, con el fin de manipular, ocultar, alterar o destruir un documento o expediente
</v>
      </c>
      <c r="B33" s="509" t="str">
        <f>+DESCRIPCION!D13</f>
        <v>Baja aplicación de los principios y valores establecido en el código y Integridad y Buen Gobierno</v>
      </c>
      <c r="C33" s="524" t="s">
        <v>371</v>
      </c>
      <c r="D33" s="521" t="s">
        <v>343</v>
      </c>
      <c r="E33" s="191" t="s">
        <v>344</v>
      </c>
      <c r="F33" s="192" t="s">
        <v>345</v>
      </c>
      <c r="G33" s="192">
        <f>IF(F33="Asignado",15,0)</f>
        <v>15</v>
      </c>
      <c r="H33" s="508" t="str">
        <f>IF(AND(G40&gt;0,G40&lt;=85),"Débil",IF(AND(G40&gt;85,G40&lt;=95),"Moderado",IF(G40&gt;96,"Fuerte"," ")))</f>
        <v>Fuerte</v>
      </c>
      <c r="I33" s="522" t="s">
        <v>346</v>
      </c>
      <c r="J33" s="52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26" t="str">
        <f>IF(J33="Fuerte","NO",IF(J33=" "," ","SI"))</f>
        <v>NO</v>
      </c>
      <c r="L33" s="2"/>
      <c r="M33" s="2"/>
      <c r="N33" s="2"/>
      <c r="O33" s="2"/>
      <c r="P33" s="2"/>
      <c r="Q33" s="2"/>
      <c r="R33" s="2"/>
      <c r="S33" s="2"/>
      <c r="T33" s="2"/>
      <c r="U33" s="2"/>
      <c r="V33" s="2"/>
      <c r="W33" s="2"/>
      <c r="X33" s="2"/>
      <c r="Y33" s="2"/>
      <c r="Z33" s="2"/>
      <c r="AA33" s="2"/>
      <c r="AB33" s="2"/>
      <c r="AC33" s="2"/>
      <c r="AD33" s="2"/>
      <c r="AE33" s="2"/>
    </row>
    <row r="34" spans="1:31" ht="13.5" customHeight="1" x14ac:dyDescent="0.3">
      <c r="A34" s="267"/>
      <c r="B34" s="351"/>
      <c r="C34" s="274"/>
      <c r="D34" s="351"/>
      <c r="E34" s="22" t="s">
        <v>347</v>
      </c>
      <c r="F34" s="46" t="s">
        <v>348</v>
      </c>
      <c r="G34" s="46">
        <f>IF(F34="Adecuado",15,0)</f>
        <v>15</v>
      </c>
      <c r="H34" s="351"/>
      <c r="I34" s="351"/>
      <c r="J34" s="351"/>
      <c r="K34" s="279"/>
      <c r="L34" s="2"/>
      <c r="M34" s="2"/>
      <c r="N34" s="2"/>
      <c r="O34" s="2"/>
      <c r="P34" s="2"/>
      <c r="Q34" s="2"/>
      <c r="R34" s="2"/>
      <c r="S34" s="2"/>
      <c r="T34" s="2"/>
      <c r="U34" s="2"/>
      <c r="V34" s="2"/>
      <c r="W34" s="2"/>
      <c r="X34" s="2"/>
      <c r="Y34" s="2"/>
      <c r="Z34" s="2"/>
      <c r="AA34" s="2"/>
      <c r="AB34" s="2"/>
      <c r="AC34" s="2"/>
      <c r="AD34" s="2"/>
      <c r="AE34" s="2"/>
    </row>
    <row r="35" spans="1:31" ht="13.5" customHeight="1" x14ac:dyDescent="0.3">
      <c r="A35" s="267"/>
      <c r="B35" s="351"/>
      <c r="C35" s="274"/>
      <c r="D35" s="190" t="s">
        <v>349</v>
      </c>
      <c r="E35" s="22" t="s">
        <v>350</v>
      </c>
      <c r="F35" s="46" t="s">
        <v>351</v>
      </c>
      <c r="G35" s="46">
        <f>IF(F35="Oportuna",15,0)</f>
        <v>15</v>
      </c>
      <c r="H35" s="351"/>
      <c r="I35" s="351"/>
      <c r="J35" s="351"/>
      <c r="K35" s="279"/>
      <c r="L35" s="2"/>
      <c r="M35" s="2"/>
      <c r="N35" s="2"/>
      <c r="O35" s="2"/>
      <c r="P35" s="2"/>
      <c r="Q35" s="2"/>
      <c r="R35" s="2"/>
      <c r="S35" s="2"/>
      <c r="T35" s="2"/>
      <c r="U35" s="2"/>
      <c r="V35" s="2"/>
      <c r="W35" s="2"/>
      <c r="X35" s="2"/>
      <c r="Y35" s="2"/>
      <c r="Z35" s="2"/>
      <c r="AA35" s="2"/>
      <c r="AB35" s="2"/>
      <c r="AC35" s="2"/>
      <c r="AD35" s="2"/>
      <c r="AE35" s="2"/>
    </row>
    <row r="36" spans="1:31" ht="13.5" customHeight="1" x14ac:dyDescent="0.3">
      <c r="A36" s="267"/>
      <c r="B36" s="351"/>
      <c r="C36" s="274"/>
      <c r="D36" s="190" t="s">
        <v>352</v>
      </c>
      <c r="E36" s="22" t="s">
        <v>353</v>
      </c>
      <c r="F36" s="87" t="s">
        <v>354</v>
      </c>
      <c r="G36" s="46">
        <f>IF(F36="Prevenir",15,IF(F36="Detectar",10,0))</f>
        <v>15</v>
      </c>
      <c r="H36" s="351"/>
      <c r="I36" s="351"/>
      <c r="J36" s="351"/>
      <c r="K36" s="279"/>
      <c r="L36" s="2"/>
      <c r="M36" s="2"/>
      <c r="N36" s="2"/>
      <c r="O36" s="2"/>
      <c r="P36" s="2"/>
      <c r="Q36" s="2"/>
      <c r="R36" s="2"/>
      <c r="S36" s="2"/>
      <c r="T36" s="2"/>
      <c r="U36" s="2"/>
      <c r="V36" s="2"/>
      <c r="W36" s="2"/>
      <c r="X36" s="2"/>
      <c r="Y36" s="2"/>
      <c r="Z36" s="2"/>
      <c r="AA36" s="2"/>
      <c r="AB36" s="2"/>
      <c r="AC36" s="2"/>
      <c r="AD36" s="2"/>
      <c r="AE36" s="2"/>
    </row>
    <row r="37" spans="1:31" ht="13.5" customHeight="1" x14ac:dyDescent="0.3">
      <c r="A37" s="267"/>
      <c r="B37" s="351"/>
      <c r="C37" s="274"/>
      <c r="D37" s="190" t="s">
        <v>368</v>
      </c>
      <c r="E37" s="22" t="s">
        <v>356</v>
      </c>
      <c r="F37" s="46" t="s">
        <v>357</v>
      </c>
      <c r="G37" s="46">
        <f>IF(F37="Confiable",15,0)</f>
        <v>15</v>
      </c>
      <c r="H37" s="351"/>
      <c r="I37" s="351"/>
      <c r="J37" s="351"/>
      <c r="K37" s="279"/>
      <c r="L37" s="2"/>
      <c r="M37" s="2"/>
      <c r="N37" s="2"/>
      <c r="O37" s="2"/>
      <c r="P37" s="2"/>
      <c r="Q37" s="2"/>
      <c r="R37" s="2"/>
      <c r="S37" s="2"/>
      <c r="T37" s="2"/>
      <c r="U37" s="2"/>
      <c r="V37" s="2"/>
      <c r="W37" s="2"/>
      <c r="X37" s="2"/>
      <c r="Y37" s="2"/>
      <c r="Z37" s="2"/>
      <c r="AA37" s="2"/>
      <c r="AB37" s="2"/>
      <c r="AC37" s="2"/>
      <c r="AD37" s="2"/>
      <c r="AE37" s="2"/>
    </row>
    <row r="38" spans="1:31" ht="13.5" customHeight="1" x14ac:dyDescent="0.3">
      <c r="A38" s="267"/>
      <c r="B38" s="351"/>
      <c r="C38" s="274"/>
      <c r="D38" s="190" t="s">
        <v>369</v>
      </c>
      <c r="E38" s="22" t="s">
        <v>359</v>
      </c>
      <c r="F38" s="87" t="s">
        <v>372</v>
      </c>
      <c r="G38" s="46">
        <f>IF(F38="Se investigan y se resuelven oportunamente",15,0)</f>
        <v>15</v>
      </c>
      <c r="H38" s="351"/>
      <c r="I38" s="351"/>
      <c r="J38" s="351"/>
      <c r="K38" s="279"/>
      <c r="L38" s="2"/>
      <c r="M38" s="2"/>
      <c r="N38" s="2"/>
      <c r="O38" s="2"/>
      <c r="P38" s="2"/>
      <c r="Q38" s="2"/>
      <c r="R38" s="2"/>
      <c r="S38" s="2"/>
      <c r="T38" s="2"/>
      <c r="U38" s="2"/>
      <c r="V38" s="2"/>
      <c r="W38" s="2"/>
      <c r="X38" s="2"/>
      <c r="Y38" s="2"/>
      <c r="Z38" s="2"/>
      <c r="AA38" s="2"/>
      <c r="AB38" s="2"/>
      <c r="AC38" s="2"/>
      <c r="AD38" s="2"/>
      <c r="AE38" s="2"/>
    </row>
    <row r="39" spans="1:31" ht="13.5" customHeight="1" x14ac:dyDescent="0.3">
      <c r="A39" s="326"/>
      <c r="B39" s="352"/>
      <c r="C39" s="329"/>
      <c r="D39" s="194" t="s">
        <v>361</v>
      </c>
      <c r="E39" s="22" t="s">
        <v>362</v>
      </c>
      <c r="F39" s="46" t="s">
        <v>363</v>
      </c>
      <c r="G39" s="46">
        <f>IF(F39="Completa",10,IF(F39="Incompleta",5,0))</f>
        <v>10</v>
      </c>
      <c r="H39" s="352"/>
      <c r="I39" s="352"/>
      <c r="J39" s="352"/>
      <c r="K39" s="330"/>
      <c r="L39" s="2"/>
      <c r="M39" s="2"/>
      <c r="N39" s="2"/>
      <c r="O39" s="2"/>
      <c r="P39" s="2"/>
      <c r="Q39" s="2"/>
      <c r="R39" s="2"/>
      <c r="S39" s="2"/>
      <c r="T39" s="2"/>
      <c r="U39" s="2"/>
      <c r="V39" s="2"/>
      <c r="W39" s="2"/>
      <c r="X39" s="2"/>
      <c r="Y39" s="2"/>
      <c r="Z39" s="2"/>
      <c r="AA39" s="2"/>
      <c r="AB39" s="2"/>
      <c r="AC39" s="2"/>
      <c r="AD39" s="2"/>
      <c r="AE39" s="2"/>
    </row>
    <row r="40" spans="1:31" ht="13.5" customHeight="1" x14ac:dyDescent="0.3">
      <c r="A40" s="210"/>
      <c r="B40" s="211"/>
      <c r="C40" s="197"/>
      <c r="D40" s="198"/>
      <c r="E40" s="212" t="s">
        <v>364</v>
      </c>
      <c r="F40" s="201"/>
      <c r="G40" s="201">
        <f>SUM(G33:G39)</f>
        <v>100</v>
      </c>
      <c r="H40" s="202"/>
      <c r="I40" s="203"/>
      <c r="J40" s="203"/>
      <c r="K40" s="204"/>
      <c r="L40" s="2"/>
      <c r="M40" s="2"/>
      <c r="N40" s="2"/>
      <c r="O40" s="2"/>
      <c r="P40" s="2"/>
      <c r="Q40" s="2"/>
      <c r="R40" s="2"/>
      <c r="S40" s="2"/>
      <c r="T40" s="2"/>
      <c r="U40" s="2"/>
      <c r="V40" s="2"/>
      <c r="W40" s="2"/>
      <c r="X40" s="2"/>
      <c r="Y40" s="2"/>
      <c r="Z40" s="2"/>
      <c r="AA40" s="2"/>
      <c r="AB40" s="2"/>
      <c r="AC40" s="2"/>
      <c r="AD40" s="2"/>
      <c r="AE40" s="2"/>
    </row>
    <row r="41" spans="1:31" ht="13.5" customHeight="1" x14ac:dyDescent="0.3">
      <c r="A41" s="20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10" t="s">
        <v>329</v>
      </c>
      <c r="B42" s="511" t="s">
        <v>330</v>
      </c>
      <c r="C42" s="513" t="s">
        <v>365</v>
      </c>
      <c r="D42" s="514" t="s">
        <v>332</v>
      </c>
      <c r="E42" s="282"/>
      <c r="F42" s="282"/>
      <c r="G42" s="282"/>
      <c r="H42" s="355"/>
      <c r="I42" s="184" t="s">
        <v>333</v>
      </c>
      <c r="J42" s="507" t="s">
        <v>334</v>
      </c>
      <c r="K42" s="515" t="s">
        <v>335</v>
      </c>
      <c r="L42" s="185"/>
      <c r="M42" s="185"/>
      <c r="N42" s="185"/>
      <c r="O42" s="185"/>
      <c r="P42" s="185"/>
      <c r="Q42" s="185"/>
      <c r="R42" s="185"/>
      <c r="S42" s="185"/>
      <c r="T42" s="185"/>
      <c r="U42" s="185"/>
      <c r="V42" s="185"/>
      <c r="W42" s="185"/>
      <c r="X42" s="185"/>
      <c r="Y42" s="185"/>
      <c r="Z42" s="185"/>
      <c r="AA42" s="185"/>
      <c r="AB42" s="185"/>
      <c r="AC42" s="185"/>
      <c r="AD42" s="185"/>
      <c r="AE42" s="185"/>
    </row>
    <row r="43" spans="1:31" ht="13.5" customHeight="1" x14ac:dyDescent="0.3">
      <c r="A43" s="268"/>
      <c r="B43" s="366"/>
      <c r="C43" s="366"/>
      <c r="D43" s="186" t="s">
        <v>336</v>
      </c>
      <c r="E43" s="187" t="s">
        <v>337</v>
      </c>
      <c r="F43" s="186" t="s">
        <v>338</v>
      </c>
      <c r="G43" s="186" t="s">
        <v>339</v>
      </c>
      <c r="H43" s="186" t="s">
        <v>366</v>
      </c>
      <c r="I43" s="189" t="s">
        <v>341</v>
      </c>
      <c r="J43" s="366"/>
      <c r="K43" s="280"/>
      <c r="L43" s="185"/>
      <c r="M43" s="185"/>
      <c r="N43" s="185"/>
      <c r="O43" s="185"/>
      <c r="P43" s="185"/>
      <c r="Q43" s="185"/>
      <c r="R43" s="185"/>
      <c r="S43" s="185"/>
      <c r="T43" s="185"/>
      <c r="U43" s="185"/>
      <c r="V43" s="185"/>
      <c r="W43" s="185"/>
      <c r="X43" s="185"/>
      <c r="Y43" s="185"/>
      <c r="Z43" s="185"/>
      <c r="AA43" s="185"/>
      <c r="AB43" s="185"/>
      <c r="AC43" s="185"/>
      <c r="AD43" s="185"/>
      <c r="AE43" s="185"/>
    </row>
    <row r="44" spans="1:31" ht="20.25" customHeight="1" x14ac:dyDescent="0.3">
      <c r="A44" s="528" t="str">
        <f>+DESCRIPCION!A10</f>
        <v xml:space="preserve">Posibilidad de recibir o solicitar cualquier dadiva o beneficio a nombre propio o de terceros, con el fin de manipular, ocultar, alterar o destruir un documento o expediente
</v>
      </c>
      <c r="B44" s="396" t="str">
        <f>+DESCRIPCION!D12</f>
        <v>Poca relevancia en la implementación, cumplimiento y seguimiento  del proceso de gestión documental en las unidades administrativas</v>
      </c>
      <c r="C44" s="527" t="s">
        <v>373</v>
      </c>
      <c r="D44" s="521" t="s">
        <v>343</v>
      </c>
      <c r="E44" s="191" t="s">
        <v>344</v>
      </c>
      <c r="F44" s="192" t="s">
        <v>345</v>
      </c>
      <c r="G44" s="192">
        <f>IF(F44="Asignado",15,0)</f>
        <v>15</v>
      </c>
      <c r="H44" s="525" t="str">
        <f>IF(AND(G51&gt;0,G51&lt;=85),"Débil",IF(AND(G51&gt;85,G51&lt;=95),"Moderado",IF(G51&gt;96,"Fuerte"," ")))</f>
        <v>Fuerte</v>
      </c>
      <c r="I44" s="522" t="s">
        <v>346</v>
      </c>
      <c r="J44" s="52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26"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x14ac:dyDescent="0.3">
      <c r="A45" s="267"/>
      <c r="B45" s="279"/>
      <c r="C45" s="267"/>
      <c r="D45" s="351"/>
      <c r="E45" s="22" t="s">
        <v>347</v>
      </c>
      <c r="F45" s="46" t="s">
        <v>348</v>
      </c>
      <c r="G45" s="46">
        <f>IF(F45="Adecuado",15,0)</f>
        <v>15</v>
      </c>
      <c r="H45" s="272"/>
      <c r="I45" s="351"/>
      <c r="J45" s="351"/>
      <c r="K45" s="279"/>
      <c r="L45" s="2"/>
      <c r="M45" s="2"/>
      <c r="N45" s="2"/>
      <c r="O45" s="2"/>
      <c r="P45" s="2"/>
      <c r="Q45" s="2"/>
      <c r="R45" s="2"/>
      <c r="S45" s="2"/>
      <c r="T45" s="2"/>
      <c r="U45" s="2"/>
      <c r="V45" s="2"/>
      <c r="W45" s="2"/>
      <c r="X45" s="2"/>
      <c r="Y45" s="2"/>
      <c r="Z45" s="2"/>
      <c r="AA45" s="2"/>
      <c r="AB45" s="2"/>
      <c r="AC45" s="2"/>
      <c r="AD45" s="2"/>
      <c r="AE45" s="2"/>
    </row>
    <row r="46" spans="1:31" ht="13.5" customHeight="1" x14ac:dyDescent="0.3">
      <c r="A46" s="267"/>
      <c r="B46" s="279"/>
      <c r="C46" s="267"/>
      <c r="D46" s="190" t="s">
        <v>349</v>
      </c>
      <c r="E46" s="22" t="s">
        <v>350</v>
      </c>
      <c r="F46" s="46" t="s">
        <v>351</v>
      </c>
      <c r="G46" s="46">
        <f>IF(F46="Oportuna",15,0)</f>
        <v>15</v>
      </c>
      <c r="H46" s="272"/>
      <c r="I46" s="351"/>
      <c r="J46" s="351"/>
      <c r="K46" s="279"/>
      <c r="L46" s="2"/>
      <c r="M46" s="2"/>
      <c r="N46" s="2"/>
      <c r="O46" s="2"/>
      <c r="P46" s="2"/>
      <c r="Q46" s="2"/>
      <c r="R46" s="2"/>
      <c r="S46" s="2"/>
      <c r="T46" s="2"/>
      <c r="U46" s="2"/>
      <c r="V46" s="2"/>
      <c r="W46" s="2"/>
      <c r="X46" s="2"/>
      <c r="Y46" s="2"/>
      <c r="Z46" s="2"/>
      <c r="AA46" s="2"/>
      <c r="AB46" s="2"/>
      <c r="AC46" s="2"/>
      <c r="AD46" s="2"/>
      <c r="AE46" s="2"/>
    </row>
    <row r="47" spans="1:31" ht="13.5" customHeight="1" x14ac:dyDescent="0.3">
      <c r="A47" s="267"/>
      <c r="B47" s="279"/>
      <c r="C47" s="267"/>
      <c r="D47" s="190" t="s">
        <v>352</v>
      </c>
      <c r="E47" s="22" t="s">
        <v>353</v>
      </c>
      <c r="F47" s="87" t="s">
        <v>354</v>
      </c>
      <c r="G47" s="46">
        <f>IF(F47="Prevenir",15,IF(F47="Detectar",10,0))</f>
        <v>15</v>
      </c>
      <c r="H47" s="272"/>
      <c r="I47" s="351"/>
      <c r="J47" s="351"/>
      <c r="K47" s="279"/>
      <c r="L47" s="2"/>
      <c r="M47" s="2"/>
      <c r="N47" s="2"/>
      <c r="O47" s="2"/>
      <c r="P47" s="2"/>
      <c r="Q47" s="2"/>
      <c r="R47" s="2"/>
      <c r="S47" s="2"/>
      <c r="T47" s="2"/>
      <c r="U47" s="2"/>
      <c r="V47" s="2"/>
      <c r="W47" s="2"/>
      <c r="X47" s="2"/>
      <c r="Y47" s="2"/>
      <c r="Z47" s="2"/>
      <c r="AA47" s="2"/>
      <c r="AB47" s="2"/>
      <c r="AC47" s="2"/>
      <c r="AD47" s="2"/>
      <c r="AE47" s="2"/>
    </row>
    <row r="48" spans="1:31" ht="13.5" customHeight="1" x14ac:dyDescent="0.3">
      <c r="A48" s="267"/>
      <c r="B48" s="279"/>
      <c r="C48" s="267"/>
      <c r="D48" s="190" t="s">
        <v>368</v>
      </c>
      <c r="E48" s="22" t="s">
        <v>356</v>
      </c>
      <c r="F48" s="46" t="s">
        <v>357</v>
      </c>
      <c r="G48" s="46">
        <f>IF(F48="Confiable",15,0)</f>
        <v>15</v>
      </c>
      <c r="H48" s="272"/>
      <c r="I48" s="351"/>
      <c r="J48" s="351"/>
      <c r="K48" s="279"/>
      <c r="L48" s="2"/>
      <c r="M48" s="2"/>
      <c r="N48" s="2"/>
      <c r="O48" s="2"/>
      <c r="P48" s="2"/>
      <c r="Q48" s="2"/>
      <c r="R48" s="2"/>
      <c r="S48" s="2"/>
      <c r="T48" s="2"/>
      <c r="U48" s="2"/>
      <c r="V48" s="2"/>
      <c r="W48" s="2"/>
      <c r="X48" s="2"/>
      <c r="Y48" s="2"/>
      <c r="Z48" s="2"/>
      <c r="AA48" s="2"/>
      <c r="AB48" s="2"/>
      <c r="AC48" s="2"/>
      <c r="AD48" s="2"/>
      <c r="AE48" s="2"/>
    </row>
    <row r="49" spans="1:31" ht="13.5" customHeight="1" x14ac:dyDescent="0.3">
      <c r="A49" s="267"/>
      <c r="B49" s="279"/>
      <c r="C49" s="267"/>
      <c r="D49" s="190" t="s">
        <v>369</v>
      </c>
      <c r="E49" s="22" t="s">
        <v>359</v>
      </c>
      <c r="F49" s="87" t="s">
        <v>372</v>
      </c>
      <c r="G49" s="46">
        <f>IF(F49="Se investigan y se resuelven oportunamente",15,0)</f>
        <v>15</v>
      </c>
      <c r="H49" s="272"/>
      <c r="I49" s="351"/>
      <c r="J49" s="351"/>
      <c r="K49" s="279"/>
      <c r="L49" s="2"/>
      <c r="M49" s="2"/>
      <c r="N49" s="2"/>
      <c r="O49" s="2"/>
      <c r="P49" s="2"/>
      <c r="Q49" s="2"/>
      <c r="R49" s="2"/>
      <c r="S49" s="2"/>
      <c r="T49" s="2"/>
      <c r="U49" s="2"/>
      <c r="V49" s="2"/>
      <c r="W49" s="2"/>
      <c r="X49" s="2"/>
      <c r="Y49" s="2"/>
      <c r="Z49" s="2"/>
      <c r="AA49" s="2"/>
      <c r="AB49" s="2"/>
      <c r="AC49" s="2"/>
      <c r="AD49" s="2"/>
      <c r="AE49" s="2"/>
    </row>
    <row r="50" spans="1:31" ht="13.5" customHeight="1" x14ac:dyDescent="0.3">
      <c r="A50" s="326"/>
      <c r="B50" s="279"/>
      <c r="C50" s="326"/>
      <c r="D50" s="194" t="s">
        <v>361</v>
      </c>
      <c r="E50" s="22" t="s">
        <v>362</v>
      </c>
      <c r="F50" s="46" t="s">
        <v>363</v>
      </c>
      <c r="G50" s="46">
        <f>IF(F50="Completa",10,IF(F50="Incompleta",5,0))</f>
        <v>10</v>
      </c>
      <c r="H50" s="327"/>
      <c r="I50" s="352"/>
      <c r="J50" s="352"/>
      <c r="K50" s="330"/>
      <c r="L50" s="2"/>
      <c r="M50" s="2"/>
      <c r="N50" s="2"/>
      <c r="O50" s="2"/>
      <c r="P50" s="2"/>
      <c r="Q50" s="2"/>
      <c r="R50" s="2"/>
      <c r="S50" s="2"/>
      <c r="T50" s="2"/>
      <c r="U50" s="2"/>
      <c r="V50" s="2"/>
      <c r="W50" s="2"/>
      <c r="X50" s="2"/>
      <c r="Y50" s="2"/>
      <c r="Z50" s="2"/>
      <c r="AA50" s="2"/>
      <c r="AB50" s="2"/>
      <c r="AC50" s="2"/>
      <c r="AD50" s="2"/>
      <c r="AE50" s="2"/>
    </row>
    <row r="51" spans="1:31" ht="13.5" customHeight="1" x14ac:dyDescent="0.3">
      <c r="A51" s="210"/>
      <c r="B51" s="213"/>
      <c r="C51" s="208"/>
      <c r="D51" s="198"/>
      <c r="E51" s="212" t="s">
        <v>364</v>
      </c>
      <c r="F51" s="201"/>
      <c r="G51" s="201">
        <f>SUM(G44:G50)</f>
        <v>100</v>
      </c>
      <c r="H51" s="202"/>
      <c r="I51" s="203"/>
      <c r="J51" s="203"/>
      <c r="K51" s="204"/>
      <c r="L51" s="2"/>
      <c r="M51" s="2"/>
      <c r="N51" s="2"/>
      <c r="O51" s="2"/>
      <c r="P51" s="2"/>
      <c r="Q51" s="2"/>
      <c r="R51" s="2"/>
      <c r="S51" s="2"/>
      <c r="T51" s="2"/>
      <c r="U51" s="2"/>
      <c r="V51" s="2"/>
      <c r="W51" s="2"/>
      <c r="X51" s="2"/>
      <c r="Y51" s="2"/>
      <c r="Z51" s="2"/>
      <c r="AA51" s="2"/>
      <c r="AB51" s="2"/>
      <c r="AC51" s="2"/>
      <c r="AD51" s="2"/>
      <c r="AE51" s="2"/>
    </row>
    <row r="52" spans="1:31"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10" t="s">
        <v>329</v>
      </c>
      <c r="B53" s="511" t="s">
        <v>330</v>
      </c>
      <c r="C53" s="513" t="s">
        <v>365</v>
      </c>
      <c r="D53" s="514" t="s">
        <v>332</v>
      </c>
      <c r="E53" s="282"/>
      <c r="F53" s="282"/>
      <c r="G53" s="282"/>
      <c r="H53" s="355"/>
      <c r="I53" s="184" t="s">
        <v>333</v>
      </c>
      <c r="J53" s="507" t="s">
        <v>334</v>
      </c>
      <c r="K53" s="515" t="s">
        <v>335</v>
      </c>
      <c r="L53" s="185"/>
      <c r="M53" s="185"/>
      <c r="N53" s="185"/>
      <c r="O53" s="185"/>
      <c r="P53" s="185"/>
      <c r="Q53" s="185"/>
      <c r="R53" s="185"/>
      <c r="S53" s="185"/>
      <c r="T53" s="185"/>
      <c r="U53" s="185"/>
      <c r="V53" s="185"/>
      <c r="W53" s="185"/>
      <c r="X53" s="185"/>
      <c r="Y53" s="185"/>
      <c r="Z53" s="185"/>
      <c r="AA53" s="185"/>
      <c r="AB53" s="185"/>
      <c r="AC53" s="185"/>
      <c r="AD53" s="185"/>
      <c r="AE53" s="185"/>
    </row>
    <row r="54" spans="1:31" ht="13.5" customHeight="1" x14ac:dyDescent="0.3">
      <c r="A54" s="268"/>
      <c r="B54" s="366"/>
      <c r="C54" s="366"/>
      <c r="D54" s="186" t="s">
        <v>336</v>
      </c>
      <c r="E54" s="187" t="s">
        <v>337</v>
      </c>
      <c r="F54" s="186" t="s">
        <v>338</v>
      </c>
      <c r="G54" s="186" t="s">
        <v>339</v>
      </c>
      <c r="H54" s="186" t="s">
        <v>366</v>
      </c>
      <c r="I54" s="189" t="s">
        <v>341</v>
      </c>
      <c r="J54" s="366"/>
      <c r="K54" s="280"/>
      <c r="L54" s="185"/>
      <c r="M54" s="185"/>
      <c r="N54" s="185"/>
      <c r="O54" s="185"/>
      <c r="P54" s="185"/>
      <c r="Q54" s="185"/>
      <c r="R54" s="185"/>
      <c r="S54" s="185"/>
      <c r="T54" s="185"/>
      <c r="U54" s="185"/>
      <c r="V54" s="185"/>
      <c r="W54" s="185"/>
      <c r="X54" s="185"/>
      <c r="Y54" s="185"/>
      <c r="Z54" s="185"/>
      <c r="AA54" s="185"/>
      <c r="AB54" s="185"/>
      <c r="AC54" s="185"/>
      <c r="AD54" s="185"/>
      <c r="AE54" s="185"/>
    </row>
    <row r="55" spans="1:31" ht="20.25" customHeight="1" x14ac:dyDescent="0.3">
      <c r="A55" s="528"/>
      <c r="B55" s="396"/>
      <c r="C55" s="523"/>
      <c r="D55" s="521" t="s">
        <v>343</v>
      </c>
      <c r="E55" s="191" t="s">
        <v>344</v>
      </c>
      <c r="F55" s="192" t="s">
        <v>374</v>
      </c>
      <c r="G55" s="192">
        <f>IF(F55="Asignado",15,0)</f>
        <v>0</v>
      </c>
      <c r="H55" s="525" t="str">
        <f>IF(AND(G62&gt;0,G62&lt;=85),"Débil",IF(AND(G62&gt;85,G62&lt;=95),"Moderado",IF(G62&gt;96,"Fuerte"," ")))</f>
        <v xml:space="preserve"> </v>
      </c>
      <c r="I55" s="522" t="s">
        <v>374</v>
      </c>
      <c r="J55" s="52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26"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3.5" customHeight="1" x14ac:dyDescent="0.3">
      <c r="A56" s="267"/>
      <c r="B56" s="279"/>
      <c r="C56" s="267"/>
      <c r="D56" s="351"/>
      <c r="E56" s="22" t="s">
        <v>347</v>
      </c>
      <c r="F56" s="46" t="s">
        <v>374</v>
      </c>
      <c r="G56" s="46">
        <f>IF(F56="Adecuado",15,0)</f>
        <v>0</v>
      </c>
      <c r="H56" s="272"/>
      <c r="I56" s="351"/>
      <c r="J56" s="351"/>
      <c r="K56" s="279"/>
      <c r="L56" s="2"/>
      <c r="M56" s="2"/>
      <c r="N56" s="2"/>
      <c r="O56" s="2"/>
      <c r="P56" s="2"/>
      <c r="Q56" s="2"/>
      <c r="R56" s="2"/>
      <c r="S56" s="2"/>
      <c r="T56" s="2"/>
      <c r="U56" s="2"/>
      <c r="V56" s="2"/>
      <c r="W56" s="2"/>
      <c r="X56" s="2"/>
      <c r="Y56" s="2"/>
      <c r="Z56" s="2"/>
      <c r="AA56" s="2"/>
      <c r="AB56" s="2"/>
      <c r="AC56" s="2"/>
      <c r="AD56" s="2"/>
      <c r="AE56" s="2"/>
    </row>
    <row r="57" spans="1:31" ht="13.5" customHeight="1" x14ac:dyDescent="0.3">
      <c r="A57" s="267"/>
      <c r="B57" s="279"/>
      <c r="C57" s="267"/>
      <c r="D57" s="190" t="s">
        <v>349</v>
      </c>
      <c r="E57" s="22" t="s">
        <v>350</v>
      </c>
      <c r="F57" s="46" t="s">
        <v>374</v>
      </c>
      <c r="G57" s="46">
        <f>IF(F57="Oportuna",15,0)</f>
        <v>0</v>
      </c>
      <c r="H57" s="272"/>
      <c r="I57" s="351"/>
      <c r="J57" s="351"/>
      <c r="K57" s="279"/>
      <c r="L57" s="2"/>
      <c r="M57" s="2"/>
      <c r="N57" s="2"/>
      <c r="O57" s="2"/>
      <c r="P57" s="2"/>
      <c r="Q57" s="2"/>
      <c r="R57" s="2"/>
      <c r="S57" s="2"/>
      <c r="T57" s="2"/>
      <c r="U57" s="2"/>
      <c r="V57" s="2"/>
      <c r="W57" s="2"/>
      <c r="X57" s="2"/>
      <c r="Y57" s="2"/>
      <c r="Z57" s="2"/>
      <c r="AA57" s="2"/>
      <c r="AB57" s="2"/>
      <c r="AC57" s="2"/>
      <c r="AD57" s="2"/>
      <c r="AE57" s="2"/>
    </row>
    <row r="58" spans="1:31" ht="13.5" customHeight="1" x14ac:dyDescent="0.3">
      <c r="A58" s="267"/>
      <c r="B58" s="279"/>
      <c r="C58" s="267"/>
      <c r="D58" s="190" t="s">
        <v>352</v>
      </c>
      <c r="E58" s="22" t="s">
        <v>353</v>
      </c>
      <c r="F58" s="87" t="s">
        <v>374</v>
      </c>
      <c r="G58" s="46">
        <f>IF(F58="Prevenir",15,IF(F58="Detectar",10,0))</f>
        <v>0</v>
      </c>
      <c r="H58" s="272"/>
      <c r="I58" s="351"/>
      <c r="J58" s="351"/>
      <c r="K58" s="279"/>
      <c r="L58" s="2"/>
      <c r="M58" s="2"/>
      <c r="N58" s="2"/>
      <c r="O58" s="2"/>
      <c r="P58" s="2"/>
      <c r="Q58" s="2"/>
      <c r="R58" s="2"/>
      <c r="S58" s="2"/>
      <c r="T58" s="2"/>
      <c r="U58" s="2"/>
      <c r="V58" s="2"/>
      <c r="W58" s="2"/>
      <c r="X58" s="2"/>
      <c r="Y58" s="2"/>
      <c r="Z58" s="2"/>
      <c r="AA58" s="2"/>
      <c r="AB58" s="2"/>
      <c r="AC58" s="2"/>
      <c r="AD58" s="2"/>
      <c r="AE58" s="2"/>
    </row>
    <row r="59" spans="1:31" ht="13.5" customHeight="1" x14ac:dyDescent="0.3">
      <c r="A59" s="267"/>
      <c r="B59" s="279"/>
      <c r="C59" s="267"/>
      <c r="D59" s="190" t="s">
        <v>368</v>
      </c>
      <c r="E59" s="22" t="s">
        <v>356</v>
      </c>
      <c r="F59" s="46" t="s">
        <v>374</v>
      </c>
      <c r="G59" s="46">
        <f>IF(F59="Confiable",15,0)</f>
        <v>0</v>
      </c>
      <c r="H59" s="272"/>
      <c r="I59" s="351"/>
      <c r="J59" s="351"/>
      <c r="K59" s="279"/>
      <c r="L59" s="2"/>
      <c r="M59" s="2"/>
      <c r="N59" s="2"/>
      <c r="O59" s="2"/>
      <c r="P59" s="2"/>
      <c r="Q59" s="2"/>
      <c r="R59" s="2"/>
      <c r="S59" s="2"/>
      <c r="T59" s="2"/>
      <c r="U59" s="2"/>
      <c r="V59" s="2"/>
      <c r="W59" s="2"/>
      <c r="X59" s="2"/>
      <c r="Y59" s="2"/>
      <c r="Z59" s="2"/>
      <c r="AA59" s="2"/>
      <c r="AB59" s="2"/>
      <c r="AC59" s="2"/>
      <c r="AD59" s="2"/>
      <c r="AE59" s="2"/>
    </row>
    <row r="60" spans="1:31" ht="13.5" customHeight="1" x14ac:dyDescent="0.3">
      <c r="A60" s="267"/>
      <c r="B60" s="279"/>
      <c r="C60" s="267"/>
      <c r="D60" s="190" t="s">
        <v>369</v>
      </c>
      <c r="E60" s="22" t="s">
        <v>359</v>
      </c>
      <c r="F60" s="87" t="s">
        <v>374</v>
      </c>
      <c r="G60" s="46">
        <f>IF(F60="Se investigan y se resuelven oportunamente",15,0)</f>
        <v>0</v>
      </c>
      <c r="H60" s="272"/>
      <c r="I60" s="351"/>
      <c r="J60" s="351"/>
      <c r="K60" s="279"/>
      <c r="L60" s="2"/>
      <c r="M60" s="2"/>
      <c r="N60" s="2"/>
      <c r="O60" s="2"/>
      <c r="P60" s="2"/>
      <c r="Q60" s="2"/>
      <c r="R60" s="2"/>
      <c r="S60" s="2"/>
      <c r="T60" s="2"/>
      <c r="U60" s="2"/>
      <c r="V60" s="2"/>
      <c r="W60" s="2"/>
      <c r="X60" s="2"/>
      <c r="Y60" s="2"/>
      <c r="Z60" s="2"/>
      <c r="AA60" s="2"/>
      <c r="AB60" s="2"/>
      <c r="AC60" s="2"/>
      <c r="AD60" s="2"/>
      <c r="AE60" s="2"/>
    </row>
    <row r="61" spans="1:31" ht="13.5" customHeight="1" x14ac:dyDescent="0.3">
      <c r="A61" s="326"/>
      <c r="B61" s="330"/>
      <c r="C61" s="267"/>
      <c r="D61" s="194" t="s">
        <v>361</v>
      </c>
      <c r="E61" s="22" t="s">
        <v>362</v>
      </c>
      <c r="F61" s="46" t="s">
        <v>374</v>
      </c>
      <c r="G61" s="46">
        <f>IF(F61="Completa",10,IF(F61="Incompleta",5,0))</f>
        <v>0</v>
      </c>
      <c r="H61" s="327"/>
      <c r="I61" s="352"/>
      <c r="J61" s="352"/>
      <c r="K61" s="330"/>
      <c r="L61" s="2"/>
      <c r="M61" s="2"/>
      <c r="N61" s="2"/>
      <c r="O61" s="2"/>
      <c r="P61" s="2"/>
      <c r="Q61" s="2"/>
      <c r="R61" s="2"/>
      <c r="S61" s="2"/>
      <c r="T61" s="2"/>
      <c r="U61" s="2"/>
      <c r="V61" s="2"/>
      <c r="W61" s="2"/>
      <c r="X61" s="2"/>
      <c r="Y61" s="2"/>
      <c r="Z61" s="2"/>
      <c r="AA61" s="2"/>
      <c r="AB61" s="2"/>
      <c r="AC61" s="2"/>
      <c r="AD61" s="2"/>
      <c r="AE61" s="2"/>
    </row>
    <row r="62" spans="1:31" ht="13.5" customHeight="1" x14ac:dyDescent="0.3">
      <c r="A62" s="210"/>
      <c r="B62" s="211"/>
      <c r="C62" s="214"/>
      <c r="D62" s="198"/>
      <c r="E62" s="199" t="s">
        <v>364</v>
      </c>
      <c r="F62" s="200"/>
      <c r="G62" s="200">
        <f>SUM(G55:G61)</f>
        <v>0</v>
      </c>
      <c r="H62" s="202"/>
      <c r="I62" s="203"/>
      <c r="J62" s="203"/>
      <c r="K62" s="204"/>
      <c r="L62" s="2"/>
      <c r="M62" s="2"/>
      <c r="N62" s="2"/>
      <c r="O62" s="2"/>
      <c r="P62" s="2"/>
      <c r="Q62" s="2"/>
      <c r="R62" s="2"/>
      <c r="S62" s="2"/>
      <c r="T62" s="2"/>
      <c r="U62" s="2"/>
      <c r="V62" s="2"/>
      <c r="W62" s="2"/>
      <c r="X62" s="2"/>
      <c r="Y62" s="2"/>
      <c r="Z62" s="2"/>
      <c r="AA62" s="2"/>
      <c r="AB62" s="2"/>
      <c r="AC62" s="2"/>
      <c r="AD62" s="2"/>
      <c r="AE62" s="2"/>
    </row>
    <row r="63" spans="1:31" ht="13.5" customHeight="1" x14ac:dyDescent="0.3">
      <c r="A63" s="20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10" t="s">
        <v>329</v>
      </c>
      <c r="B64" s="511" t="s">
        <v>330</v>
      </c>
      <c r="C64" s="513" t="s">
        <v>365</v>
      </c>
      <c r="D64" s="514" t="s">
        <v>332</v>
      </c>
      <c r="E64" s="282"/>
      <c r="F64" s="282"/>
      <c r="G64" s="282"/>
      <c r="H64" s="355"/>
      <c r="I64" s="184" t="s">
        <v>333</v>
      </c>
      <c r="J64" s="507" t="s">
        <v>334</v>
      </c>
      <c r="K64" s="515" t="s">
        <v>335</v>
      </c>
      <c r="L64" s="2"/>
      <c r="M64" s="2"/>
      <c r="N64" s="2"/>
      <c r="O64" s="2"/>
      <c r="P64" s="2"/>
      <c r="Q64" s="2"/>
      <c r="R64" s="2"/>
      <c r="S64" s="2"/>
      <c r="T64" s="2"/>
      <c r="U64" s="2"/>
      <c r="V64" s="2"/>
      <c r="W64" s="2"/>
      <c r="X64" s="2"/>
      <c r="Y64" s="2"/>
      <c r="Z64" s="2"/>
      <c r="AA64" s="2"/>
      <c r="AB64" s="2"/>
      <c r="AC64" s="2"/>
      <c r="AD64" s="2"/>
      <c r="AE64" s="2"/>
    </row>
    <row r="65" spans="1:31" ht="37.5" customHeight="1" x14ac:dyDescent="0.3">
      <c r="A65" s="268"/>
      <c r="B65" s="366"/>
      <c r="C65" s="366"/>
      <c r="D65" s="186" t="s">
        <v>336</v>
      </c>
      <c r="E65" s="187" t="s">
        <v>337</v>
      </c>
      <c r="F65" s="186" t="s">
        <v>338</v>
      </c>
      <c r="G65" s="186" t="s">
        <v>339</v>
      </c>
      <c r="H65" s="186" t="s">
        <v>366</v>
      </c>
      <c r="I65" s="189" t="s">
        <v>341</v>
      </c>
      <c r="J65" s="366"/>
      <c r="K65" s="280"/>
      <c r="L65" s="2"/>
      <c r="M65" s="2"/>
      <c r="N65" s="2"/>
      <c r="O65" s="2"/>
      <c r="P65" s="2"/>
      <c r="Q65" s="2"/>
      <c r="R65" s="2"/>
      <c r="S65" s="2"/>
      <c r="T65" s="2"/>
      <c r="U65" s="2"/>
      <c r="V65" s="2"/>
      <c r="W65" s="2"/>
      <c r="X65" s="2"/>
      <c r="Y65" s="2"/>
      <c r="Z65" s="2"/>
      <c r="AA65" s="2"/>
      <c r="AB65" s="2"/>
      <c r="AC65" s="2"/>
      <c r="AD65" s="2"/>
      <c r="AE65" s="2"/>
    </row>
    <row r="66" spans="1:31" ht="28.5" customHeight="1" x14ac:dyDescent="0.3">
      <c r="A66" s="528"/>
      <c r="B66" s="396"/>
      <c r="C66" s="523"/>
      <c r="D66" s="521" t="s">
        <v>343</v>
      </c>
      <c r="E66" s="191" t="s">
        <v>344</v>
      </c>
      <c r="F66" s="192" t="s">
        <v>374</v>
      </c>
      <c r="G66" s="192">
        <f>IF(F66="Asignado",15,0)</f>
        <v>0</v>
      </c>
      <c r="H66" s="525" t="str">
        <f>IF(AND(G73&gt;0,G73&lt;=85),"Débil",IF(AND(G73&gt;85,G73&lt;=95),"Moderado",IF(G73&gt;96,"Fuerte"," ")))</f>
        <v xml:space="preserve"> </v>
      </c>
      <c r="I66" s="522" t="s">
        <v>374</v>
      </c>
      <c r="J66" s="52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26"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x14ac:dyDescent="0.3">
      <c r="A67" s="267"/>
      <c r="B67" s="279"/>
      <c r="C67" s="267"/>
      <c r="D67" s="351"/>
      <c r="E67" s="22" t="s">
        <v>347</v>
      </c>
      <c r="F67" s="46" t="s">
        <v>374</v>
      </c>
      <c r="G67" s="46">
        <f>IF(F67="Adecuado",15,0)</f>
        <v>0</v>
      </c>
      <c r="H67" s="272"/>
      <c r="I67" s="351"/>
      <c r="J67" s="351"/>
      <c r="K67" s="279"/>
      <c r="L67" s="2"/>
      <c r="M67" s="2"/>
      <c r="N67" s="2"/>
      <c r="O67" s="2"/>
      <c r="P67" s="2"/>
      <c r="Q67" s="2"/>
      <c r="R67" s="2"/>
      <c r="S67" s="2"/>
      <c r="T67" s="2"/>
      <c r="U67" s="2"/>
      <c r="V67" s="2"/>
      <c r="W67" s="2"/>
      <c r="X67" s="2"/>
      <c r="Y67" s="2"/>
      <c r="Z67" s="2"/>
      <c r="AA67" s="2"/>
      <c r="AB67" s="2"/>
      <c r="AC67" s="2"/>
      <c r="AD67" s="2"/>
      <c r="AE67" s="2"/>
    </row>
    <row r="68" spans="1:31" ht="34.5" customHeight="1" x14ac:dyDescent="0.3">
      <c r="A68" s="267"/>
      <c r="B68" s="279"/>
      <c r="C68" s="267"/>
      <c r="D68" s="190" t="s">
        <v>349</v>
      </c>
      <c r="E68" s="22" t="s">
        <v>350</v>
      </c>
      <c r="F68" s="46" t="s">
        <v>374</v>
      </c>
      <c r="G68" s="46">
        <f>IF(F68="Oportuna",15,0)</f>
        <v>0</v>
      </c>
      <c r="H68" s="272"/>
      <c r="I68" s="351"/>
      <c r="J68" s="351"/>
      <c r="K68" s="279"/>
      <c r="L68" s="2"/>
      <c r="M68" s="2"/>
      <c r="N68" s="2"/>
      <c r="O68" s="2"/>
      <c r="P68" s="2"/>
      <c r="Q68" s="2"/>
      <c r="R68" s="2"/>
      <c r="S68" s="2"/>
      <c r="T68" s="2"/>
      <c r="U68" s="2"/>
      <c r="V68" s="2"/>
      <c r="W68" s="2"/>
      <c r="X68" s="2"/>
      <c r="Y68" s="2"/>
      <c r="Z68" s="2"/>
      <c r="AA68" s="2"/>
      <c r="AB68" s="2"/>
      <c r="AC68" s="2"/>
      <c r="AD68" s="2"/>
      <c r="AE68" s="2"/>
    </row>
    <row r="69" spans="1:31" ht="46.5" customHeight="1" x14ac:dyDescent="0.3">
      <c r="A69" s="267"/>
      <c r="B69" s="279"/>
      <c r="C69" s="267"/>
      <c r="D69" s="190" t="s">
        <v>352</v>
      </c>
      <c r="E69" s="22" t="s">
        <v>353</v>
      </c>
      <c r="F69" s="87" t="s">
        <v>374</v>
      </c>
      <c r="G69" s="46">
        <f>IF(F69="Prevenir",15,IF(F69="Detectar",10,0))</f>
        <v>0</v>
      </c>
      <c r="H69" s="272"/>
      <c r="I69" s="351"/>
      <c r="J69" s="351"/>
      <c r="K69" s="279"/>
      <c r="L69" s="2"/>
      <c r="M69" s="2"/>
      <c r="N69" s="2"/>
      <c r="O69" s="2"/>
      <c r="P69" s="2"/>
      <c r="Q69" s="2"/>
      <c r="R69" s="2"/>
      <c r="S69" s="2"/>
      <c r="T69" s="2"/>
      <c r="U69" s="2"/>
      <c r="V69" s="2"/>
      <c r="W69" s="2"/>
      <c r="X69" s="2"/>
      <c r="Y69" s="2"/>
      <c r="Z69" s="2"/>
      <c r="AA69" s="2"/>
      <c r="AB69" s="2"/>
      <c r="AC69" s="2"/>
      <c r="AD69" s="2"/>
      <c r="AE69" s="2"/>
    </row>
    <row r="70" spans="1:31" ht="42.75" customHeight="1" x14ac:dyDescent="0.3">
      <c r="A70" s="267"/>
      <c r="B70" s="279"/>
      <c r="C70" s="267"/>
      <c r="D70" s="190" t="s">
        <v>368</v>
      </c>
      <c r="E70" s="22" t="s">
        <v>356</v>
      </c>
      <c r="F70" s="46" t="s">
        <v>374</v>
      </c>
      <c r="G70" s="46">
        <f>IF(F70="Confiable",15,0)</f>
        <v>0</v>
      </c>
      <c r="H70" s="272"/>
      <c r="I70" s="351"/>
      <c r="J70" s="351"/>
      <c r="K70" s="279"/>
      <c r="L70" s="2"/>
      <c r="M70" s="2"/>
      <c r="N70" s="2"/>
      <c r="O70" s="2"/>
      <c r="P70" s="2"/>
      <c r="Q70" s="2"/>
      <c r="R70" s="2"/>
      <c r="S70" s="2"/>
      <c r="T70" s="2"/>
      <c r="U70" s="2"/>
      <c r="V70" s="2"/>
      <c r="W70" s="2"/>
      <c r="X70" s="2"/>
      <c r="Y70" s="2"/>
      <c r="Z70" s="2"/>
      <c r="AA70" s="2"/>
      <c r="AB70" s="2"/>
      <c r="AC70" s="2"/>
      <c r="AD70" s="2"/>
      <c r="AE70" s="2"/>
    </row>
    <row r="71" spans="1:31" ht="47.25" customHeight="1" x14ac:dyDescent="0.3">
      <c r="A71" s="267"/>
      <c r="B71" s="279"/>
      <c r="C71" s="267"/>
      <c r="D71" s="190" t="s">
        <v>369</v>
      </c>
      <c r="E71" s="22" t="s">
        <v>359</v>
      </c>
      <c r="F71" s="87" t="s">
        <v>374</v>
      </c>
      <c r="G71" s="46">
        <f>IF(F71="Se investigan y se resuelven oportunamente",15,0)</f>
        <v>0</v>
      </c>
      <c r="H71" s="272"/>
      <c r="I71" s="351"/>
      <c r="J71" s="351"/>
      <c r="K71" s="279"/>
      <c r="L71" s="2"/>
      <c r="M71" s="2"/>
      <c r="N71" s="2"/>
      <c r="O71" s="2"/>
      <c r="P71" s="2"/>
      <c r="Q71" s="2"/>
      <c r="R71" s="2"/>
      <c r="S71" s="2"/>
      <c r="T71" s="2"/>
      <c r="U71" s="2"/>
      <c r="V71" s="2"/>
      <c r="W71" s="2"/>
      <c r="X71" s="2"/>
      <c r="Y71" s="2"/>
      <c r="Z71" s="2"/>
      <c r="AA71" s="2"/>
      <c r="AB71" s="2"/>
      <c r="AC71" s="2"/>
      <c r="AD71" s="2"/>
      <c r="AE71" s="2"/>
    </row>
    <row r="72" spans="1:31" ht="48" customHeight="1" x14ac:dyDescent="0.3">
      <c r="A72" s="326"/>
      <c r="B72" s="330"/>
      <c r="C72" s="267"/>
      <c r="D72" s="194" t="s">
        <v>361</v>
      </c>
      <c r="E72" s="22" t="s">
        <v>362</v>
      </c>
      <c r="F72" s="46" t="s">
        <v>374</v>
      </c>
      <c r="G72" s="46">
        <f>IF(F72="Completa",10,IF(F72="Incompleta",5,0))</f>
        <v>0</v>
      </c>
      <c r="H72" s="327"/>
      <c r="I72" s="352"/>
      <c r="J72" s="352"/>
      <c r="K72" s="330"/>
      <c r="L72" s="2"/>
      <c r="M72" s="2"/>
      <c r="N72" s="2"/>
      <c r="O72" s="2"/>
      <c r="P72" s="2"/>
      <c r="Q72" s="2"/>
      <c r="R72" s="2"/>
      <c r="S72" s="2"/>
      <c r="T72" s="2"/>
      <c r="U72" s="2"/>
      <c r="V72" s="2"/>
      <c r="W72" s="2"/>
      <c r="X72" s="2"/>
      <c r="Y72" s="2"/>
      <c r="Z72" s="2"/>
      <c r="AA72" s="2"/>
      <c r="AB72" s="2"/>
      <c r="AC72" s="2"/>
      <c r="AD72" s="2"/>
      <c r="AE72" s="2"/>
    </row>
    <row r="73" spans="1:31" ht="29.25" customHeight="1" x14ac:dyDescent="0.3">
      <c r="A73" s="210"/>
      <c r="B73" s="211"/>
      <c r="C73" s="214"/>
      <c r="D73" s="198"/>
      <c r="E73" s="212" t="s">
        <v>364</v>
      </c>
      <c r="F73" s="201"/>
      <c r="G73" s="201">
        <f>SUM(G66:G72)</f>
        <v>0</v>
      </c>
      <c r="H73" s="202"/>
      <c r="I73" s="203"/>
      <c r="J73" s="203"/>
      <c r="K73" s="204"/>
      <c r="L73" s="2"/>
      <c r="M73" s="2"/>
      <c r="N73" s="2"/>
      <c r="O73" s="2"/>
      <c r="P73" s="2"/>
      <c r="Q73" s="2"/>
      <c r="R73" s="2"/>
      <c r="S73" s="2"/>
      <c r="T73" s="2"/>
      <c r="U73" s="2"/>
      <c r="V73" s="2"/>
      <c r="W73" s="2"/>
      <c r="X73" s="2"/>
      <c r="Y73" s="2"/>
      <c r="Z73" s="2"/>
      <c r="AA73" s="2"/>
      <c r="AB73" s="2"/>
      <c r="AC73" s="2"/>
      <c r="AD73" s="2"/>
      <c r="AE73" s="2"/>
    </row>
    <row r="74" spans="1:31" ht="18.75" customHeight="1" x14ac:dyDescent="0.3">
      <c r="A74" s="20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10" t="s">
        <v>329</v>
      </c>
      <c r="B75" s="511" t="s">
        <v>330</v>
      </c>
      <c r="C75" s="513" t="s">
        <v>365</v>
      </c>
      <c r="D75" s="514" t="s">
        <v>332</v>
      </c>
      <c r="E75" s="282"/>
      <c r="F75" s="282"/>
      <c r="G75" s="282"/>
      <c r="H75" s="355"/>
      <c r="I75" s="184" t="s">
        <v>333</v>
      </c>
      <c r="J75" s="507" t="s">
        <v>334</v>
      </c>
      <c r="K75" s="515" t="s">
        <v>335</v>
      </c>
      <c r="L75" s="185"/>
      <c r="M75" s="185"/>
      <c r="N75" s="185"/>
      <c r="O75" s="185"/>
      <c r="P75" s="185"/>
      <c r="Q75" s="185"/>
      <c r="R75" s="185"/>
      <c r="S75" s="185"/>
      <c r="T75" s="185"/>
      <c r="U75" s="185"/>
      <c r="V75" s="185"/>
      <c r="W75" s="185"/>
      <c r="X75" s="185"/>
      <c r="Y75" s="185"/>
      <c r="Z75" s="185"/>
      <c r="AA75" s="185"/>
      <c r="AB75" s="185"/>
      <c r="AC75" s="185"/>
      <c r="AD75" s="185"/>
      <c r="AE75" s="185"/>
    </row>
    <row r="76" spans="1:31" ht="13.5" customHeight="1" x14ac:dyDescent="0.3">
      <c r="A76" s="268"/>
      <c r="B76" s="366"/>
      <c r="C76" s="366"/>
      <c r="D76" s="186" t="s">
        <v>336</v>
      </c>
      <c r="E76" s="187" t="s">
        <v>337</v>
      </c>
      <c r="F76" s="186" t="s">
        <v>338</v>
      </c>
      <c r="G76" s="186" t="s">
        <v>339</v>
      </c>
      <c r="H76" s="186" t="s">
        <v>366</v>
      </c>
      <c r="I76" s="189" t="s">
        <v>341</v>
      </c>
      <c r="J76" s="366"/>
      <c r="K76" s="280"/>
      <c r="L76" s="185"/>
      <c r="M76" s="185"/>
      <c r="N76" s="185"/>
      <c r="O76" s="185"/>
      <c r="P76" s="185"/>
      <c r="Q76" s="185"/>
      <c r="R76" s="185"/>
      <c r="S76" s="185"/>
      <c r="T76" s="185"/>
      <c r="U76" s="185"/>
      <c r="V76" s="185"/>
      <c r="W76" s="185"/>
      <c r="X76" s="185"/>
      <c r="Y76" s="185"/>
      <c r="Z76" s="185"/>
      <c r="AA76" s="185"/>
      <c r="AB76" s="185"/>
      <c r="AC76" s="185"/>
      <c r="AD76" s="185"/>
      <c r="AE76" s="185"/>
    </row>
    <row r="77" spans="1:31" ht="20.25" customHeight="1" x14ac:dyDescent="0.3">
      <c r="A77" s="528"/>
      <c r="B77" s="396"/>
      <c r="C77" s="527"/>
      <c r="D77" s="521" t="s">
        <v>343</v>
      </c>
      <c r="E77" s="191" t="s">
        <v>344</v>
      </c>
      <c r="F77" s="192" t="s">
        <v>374</v>
      </c>
      <c r="G77" s="192">
        <f>IF(F77="Asignado",15,0)</f>
        <v>0</v>
      </c>
      <c r="H77" s="525" t="str">
        <f>IF(AND(G84&gt;0,G84&lt;=85),"Débil",IF(AND(G84&gt;85,G84&lt;=95),"Moderado",IF(G84&gt;96,"Fuerte"," ")))</f>
        <v xml:space="preserve"> </v>
      </c>
      <c r="I77" s="522" t="s">
        <v>374</v>
      </c>
      <c r="J77" s="52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526" t="str">
        <f>IF(J77="Fuerte","NO",IF(J77=" "," ","SI"))</f>
        <v xml:space="preserve"> </v>
      </c>
      <c r="L77" s="2"/>
      <c r="M77" s="2"/>
      <c r="N77" s="2"/>
      <c r="O77" s="2"/>
      <c r="P77" s="2"/>
      <c r="Q77" s="2"/>
      <c r="R77" s="2"/>
      <c r="S77" s="2"/>
      <c r="T77" s="2"/>
      <c r="U77" s="2"/>
      <c r="V77" s="2"/>
      <c r="W77" s="2"/>
      <c r="X77" s="2"/>
      <c r="Y77" s="2"/>
      <c r="Z77" s="2"/>
      <c r="AA77" s="2"/>
      <c r="AB77" s="2"/>
      <c r="AC77" s="2"/>
      <c r="AD77" s="2"/>
      <c r="AE77" s="2"/>
    </row>
    <row r="78" spans="1:31" ht="13.5" customHeight="1" x14ac:dyDescent="0.3">
      <c r="A78" s="267"/>
      <c r="B78" s="279"/>
      <c r="C78" s="267"/>
      <c r="D78" s="351"/>
      <c r="E78" s="22" t="s">
        <v>347</v>
      </c>
      <c r="F78" s="46" t="s">
        <v>374</v>
      </c>
      <c r="G78" s="46">
        <f>IF(F78="Adecuado",15,0)</f>
        <v>0</v>
      </c>
      <c r="H78" s="272"/>
      <c r="I78" s="351"/>
      <c r="J78" s="351"/>
      <c r="K78" s="279"/>
      <c r="L78" s="2"/>
      <c r="M78" s="2"/>
      <c r="N78" s="2"/>
      <c r="O78" s="2"/>
      <c r="P78" s="2"/>
      <c r="Q78" s="2"/>
      <c r="R78" s="2"/>
      <c r="S78" s="2"/>
      <c r="T78" s="2"/>
      <c r="U78" s="2"/>
      <c r="V78" s="2"/>
      <c r="W78" s="2"/>
      <c r="X78" s="2"/>
      <c r="Y78" s="2"/>
      <c r="Z78" s="2"/>
      <c r="AA78" s="2"/>
      <c r="AB78" s="2"/>
      <c r="AC78" s="2"/>
      <c r="AD78" s="2"/>
      <c r="AE78" s="2"/>
    </row>
    <row r="79" spans="1:31" ht="13.5" customHeight="1" x14ac:dyDescent="0.3">
      <c r="A79" s="267"/>
      <c r="B79" s="279"/>
      <c r="C79" s="267"/>
      <c r="D79" s="190" t="s">
        <v>349</v>
      </c>
      <c r="E79" s="22" t="s">
        <v>350</v>
      </c>
      <c r="F79" s="46" t="s">
        <v>374</v>
      </c>
      <c r="G79" s="46">
        <f>IF(F79="Oportuna",15,0)</f>
        <v>0</v>
      </c>
      <c r="H79" s="272"/>
      <c r="I79" s="351"/>
      <c r="J79" s="351"/>
      <c r="K79" s="279"/>
      <c r="L79" s="2"/>
      <c r="M79" s="2"/>
      <c r="N79" s="2"/>
      <c r="O79" s="2"/>
      <c r="P79" s="2"/>
      <c r="Q79" s="2"/>
      <c r="R79" s="2"/>
      <c r="S79" s="2"/>
      <c r="T79" s="2"/>
      <c r="U79" s="2"/>
      <c r="V79" s="2"/>
      <c r="W79" s="2"/>
      <c r="X79" s="2"/>
      <c r="Y79" s="2"/>
      <c r="Z79" s="2"/>
      <c r="AA79" s="2"/>
      <c r="AB79" s="2"/>
      <c r="AC79" s="2"/>
      <c r="AD79" s="2"/>
      <c r="AE79" s="2"/>
    </row>
    <row r="80" spans="1:31" ht="13.5" customHeight="1" x14ac:dyDescent="0.3">
      <c r="A80" s="267"/>
      <c r="B80" s="279"/>
      <c r="C80" s="267"/>
      <c r="D80" s="190" t="s">
        <v>352</v>
      </c>
      <c r="E80" s="22" t="s">
        <v>353</v>
      </c>
      <c r="F80" s="87" t="s">
        <v>374</v>
      </c>
      <c r="G80" s="46">
        <f>IF(F80="Prevenir",15,IF(F80="Detectar",10,0))</f>
        <v>0</v>
      </c>
      <c r="H80" s="272"/>
      <c r="I80" s="351"/>
      <c r="J80" s="351"/>
      <c r="K80" s="279"/>
      <c r="L80" s="2"/>
      <c r="M80" s="2"/>
      <c r="N80" s="2"/>
      <c r="O80" s="2"/>
      <c r="P80" s="2"/>
      <c r="Q80" s="2"/>
      <c r="R80" s="2"/>
      <c r="S80" s="2"/>
      <c r="T80" s="2"/>
      <c r="U80" s="2"/>
      <c r="V80" s="2"/>
      <c r="W80" s="2"/>
      <c r="X80" s="2"/>
      <c r="Y80" s="2"/>
      <c r="Z80" s="2"/>
      <c r="AA80" s="2"/>
      <c r="AB80" s="2"/>
      <c r="AC80" s="2"/>
      <c r="AD80" s="2"/>
      <c r="AE80" s="2"/>
    </row>
    <row r="81" spans="1:31" ht="13.5" customHeight="1" x14ac:dyDescent="0.3">
      <c r="A81" s="267"/>
      <c r="B81" s="279"/>
      <c r="C81" s="267"/>
      <c r="D81" s="190" t="s">
        <v>368</v>
      </c>
      <c r="E81" s="22" t="s">
        <v>356</v>
      </c>
      <c r="F81" s="46" t="s">
        <v>374</v>
      </c>
      <c r="G81" s="46">
        <f>IF(F81="Confiable",15,0)</f>
        <v>0</v>
      </c>
      <c r="H81" s="272"/>
      <c r="I81" s="351"/>
      <c r="J81" s="351"/>
      <c r="K81" s="279"/>
      <c r="L81" s="2"/>
      <c r="M81" s="2"/>
      <c r="N81" s="2"/>
      <c r="O81" s="2"/>
      <c r="P81" s="2"/>
      <c r="Q81" s="2"/>
      <c r="R81" s="2"/>
      <c r="S81" s="2"/>
      <c r="T81" s="2"/>
      <c r="U81" s="2"/>
      <c r="V81" s="2"/>
      <c r="W81" s="2"/>
      <c r="X81" s="2"/>
      <c r="Y81" s="2"/>
      <c r="Z81" s="2"/>
      <c r="AA81" s="2"/>
      <c r="AB81" s="2"/>
      <c r="AC81" s="2"/>
      <c r="AD81" s="2"/>
      <c r="AE81" s="2"/>
    </row>
    <row r="82" spans="1:31" ht="13.5" customHeight="1" x14ac:dyDescent="0.3">
      <c r="A82" s="267"/>
      <c r="B82" s="279"/>
      <c r="C82" s="267"/>
      <c r="D82" s="190" t="s">
        <v>369</v>
      </c>
      <c r="E82" s="22" t="s">
        <v>359</v>
      </c>
      <c r="F82" s="87" t="s">
        <v>374</v>
      </c>
      <c r="G82" s="46">
        <f>IF(F82="Se investigan y se resuelven oportunamente",15,0)</f>
        <v>0</v>
      </c>
      <c r="H82" s="272"/>
      <c r="I82" s="351"/>
      <c r="J82" s="351"/>
      <c r="K82" s="279"/>
      <c r="L82" s="2"/>
      <c r="M82" s="2"/>
      <c r="N82" s="2"/>
      <c r="O82" s="2"/>
      <c r="P82" s="2"/>
      <c r="Q82" s="2"/>
      <c r="R82" s="2"/>
      <c r="S82" s="2"/>
      <c r="T82" s="2"/>
      <c r="U82" s="2"/>
      <c r="V82" s="2"/>
      <c r="W82" s="2"/>
      <c r="X82" s="2"/>
      <c r="Y82" s="2"/>
      <c r="Z82" s="2"/>
      <c r="AA82" s="2"/>
      <c r="AB82" s="2"/>
      <c r="AC82" s="2"/>
      <c r="AD82" s="2"/>
      <c r="AE82" s="2"/>
    </row>
    <row r="83" spans="1:31" ht="13.5" customHeight="1" x14ac:dyDescent="0.3">
      <c r="A83" s="326"/>
      <c r="B83" s="330"/>
      <c r="C83" s="326"/>
      <c r="D83" s="194" t="s">
        <v>361</v>
      </c>
      <c r="E83" s="22" t="s">
        <v>362</v>
      </c>
      <c r="F83" s="46" t="s">
        <v>374</v>
      </c>
      <c r="G83" s="46">
        <f>IF(F83="Completa",10,IF(F83="Incompleta",5,0))</f>
        <v>0</v>
      </c>
      <c r="H83" s="327"/>
      <c r="I83" s="352"/>
      <c r="J83" s="352"/>
      <c r="K83" s="330"/>
      <c r="L83" s="2"/>
      <c r="M83" s="2"/>
      <c r="N83" s="2"/>
      <c r="O83" s="2"/>
      <c r="P83" s="2"/>
      <c r="Q83" s="2"/>
      <c r="R83" s="2"/>
      <c r="S83" s="2"/>
      <c r="T83" s="2"/>
      <c r="U83" s="2"/>
      <c r="V83" s="2"/>
      <c r="W83" s="2"/>
      <c r="X83" s="2"/>
      <c r="Y83" s="2"/>
      <c r="Z83" s="2"/>
      <c r="AA83" s="2"/>
      <c r="AB83" s="2"/>
      <c r="AC83" s="2"/>
      <c r="AD83" s="2"/>
      <c r="AE83" s="2"/>
    </row>
    <row r="84" spans="1:31" ht="13.5" customHeight="1" x14ac:dyDescent="0.3">
      <c r="A84" s="210"/>
      <c r="B84" s="211"/>
      <c r="C84" s="208" t="s">
        <v>264</v>
      </c>
      <c r="D84" s="198"/>
      <c r="E84" s="212" t="s">
        <v>364</v>
      </c>
      <c r="F84" s="201"/>
      <c r="G84" s="201">
        <f>SUM(G77:G83)</f>
        <v>0</v>
      </c>
      <c r="H84" s="202"/>
      <c r="I84" s="203"/>
      <c r="J84" s="203"/>
      <c r="K84" s="204"/>
      <c r="L84" s="2"/>
      <c r="M84" s="2"/>
      <c r="N84" s="2"/>
      <c r="O84" s="2"/>
      <c r="P84" s="2"/>
      <c r="Q84" s="2"/>
      <c r="R84" s="2"/>
      <c r="S84" s="2"/>
      <c r="T84" s="2"/>
      <c r="U84" s="2"/>
      <c r="V84" s="2"/>
      <c r="W84" s="2"/>
      <c r="X84" s="2"/>
      <c r="Y84" s="2"/>
      <c r="Z84" s="2"/>
      <c r="AA84" s="2"/>
      <c r="AB84" s="2"/>
      <c r="AC84" s="2"/>
      <c r="AD84" s="2"/>
      <c r="AE84" s="2"/>
    </row>
    <row r="85" spans="1:31"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10" t="s">
        <v>329</v>
      </c>
      <c r="B86" s="511" t="s">
        <v>330</v>
      </c>
      <c r="C86" s="513" t="s">
        <v>365</v>
      </c>
      <c r="D86" s="514" t="s">
        <v>332</v>
      </c>
      <c r="E86" s="282"/>
      <c r="F86" s="282"/>
      <c r="G86" s="282"/>
      <c r="H86" s="355"/>
      <c r="I86" s="184" t="s">
        <v>333</v>
      </c>
      <c r="J86" s="507" t="s">
        <v>334</v>
      </c>
      <c r="K86" s="515" t="s">
        <v>335</v>
      </c>
      <c r="L86" s="185"/>
      <c r="M86" s="185"/>
      <c r="N86" s="185"/>
      <c r="O86" s="185"/>
      <c r="P86" s="185"/>
      <c r="Q86" s="185"/>
      <c r="R86" s="185"/>
      <c r="S86" s="185"/>
      <c r="T86" s="185"/>
      <c r="U86" s="185"/>
      <c r="V86" s="185"/>
      <c r="W86" s="185"/>
      <c r="X86" s="185"/>
      <c r="Y86" s="185"/>
      <c r="Z86" s="185"/>
      <c r="AA86" s="185"/>
      <c r="AB86" s="185"/>
      <c r="AC86" s="185"/>
      <c r="AD86" s="185"/>
      <c r="AE86" s="185"/>
    </row>
    <row r="87" spans="1:31" ht="13.5" customHeight="1" x14ac:dyDescent="0.3">
      <c r="A87" s="268"/>
      <c r="B87" s="366"/>
      <c r="C87" s="366"/>
      <c r="D87" s="186" t="s">
        <v>336</v>
      </c>
      <c r="E87" s="187" t="s">
        <v>337</v>
      </c>
      <c r="F87" s="186" t="s">
        <v>338</v>
      </c>
      <c r="G87" s="186" t="s">
        <v>339</v>
      </c>
      <c r="H87" s="186" t="s">
        <v>366</v>
      </c>
      <c r="I87" s="189" t="s">
        <v>341</v>
      </c>
      <c r="J87" s="366"/>
      <c r="K87" s="280"/>
      <c r="L87" s="185"/>
      <c r="M87" s="185"/>
      <c r="N87" s="185"/>
      <c r="O87" s="185"/>
      <c r="P87" s="185"/>
      <c r="Q87" s="185"/>
      <c r="R87" s="185"/>
      <c r="S87" s="185"/>
      <c r="T87" s="185"/>
      <c r="U87" s="185"/>
      <c r="V87" s="185"/>
      <c r="W87" s="185"/>
      <c r="X87" s="185"/>
      <c r="Y87" s="185"/>
      <c r="Z87" s="185"/>
      <c r="AA87" s="185"/>
      <c r="AB87" s="185"/>
      <c r="AC87" s="185"/>
      <c r="AD87" s="185"/>
      <c r="AE87" s="185"/>
    </row>
    <row r="88" spans="1:31" ht="20.25" customHeight="1" x14ac:dyDescent="0.3">
      <c r="A88" s="528" t="e">
        <f>DESCRIPCION!#REF!</f>
        <v>#REF!</v>
      </c>
      <c r="B88" s="396" t="e">
        <f>DESCRIPCION!#REF!</f>
        <v>#REF!</v>
      </c>
      <c r="C88" s="527"/>
      <c r="D88" s="521" t="s">
        <v>343</v>
      </c>
      <c r="E88" s="191" t="s">
        <v>344</v>
      </c>
      <c r="F88" s="192" t="s">
        <v>374</v>
      </c>
      <c r="G88" s="192">
        <f>IF(F88="Asignado",15,0)</f>
        <v>0</v>
      </c>
      <c r="H88" s="525" t="str">
        <f>IF(AND(G95&gt;0,G95&lt;=85),"Débil",IF(AND(G95&gt;85,G95&lt;=95),"Moderado",IF(G95&gt;96,"Fuerte"," ")))</f>
        <v xml:space="preserve"> </v>
      </c>
      <c r="I88" s="522" t="s">
        <v>374</v>
      </c>
      <c r="J88" s="52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26"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x14ac:dyDescent="0.3">
      <c r="A89" s="267"/>
      <c r="B89" s="279"/>
      <c r="C89" s="267"/>
      <c r="D89" s="351"/>
      <c r="E89" s="22" t="s">
        <v>347</v>
      </c>
      <c r="F89" s="46" t="s">
        <v>374</v>
      </c>
      <c r="G89" s="46">
        <f>IF(F89="Adecuado",15,0)</f>
        <v>0</v>
      </c>
      <c r="H89" s="272"/>
      <c r="I89" s="351"/>
      <c r="J89" s="351"/>
      <c r="K89" s="279"/>
      <c r="L89" s="2"/>
      <c r="M89" s="2"/>
      <c r="N89" s="2"/>
      <c r="O89" s="2"/>
      <c r="P89" s="2"/>
      <c r="Q89" s="2"/>
      <c r="R89" s="2"/>
      <c r="S89" s="2"/>
      <c r="T89" s="2"/>
      <c r="U89" s="2"/>
      <c r="V89" s="2"/>
      <c r="W89" s="2"/>
      <c r="X89" s="2"/>
      <c r="Y89" s="2"/>
      <c r="Z89" s="2"/>
      <c r="AA89" s="2"/>
      <c r="AB89" s="2"/>
      <c r="AC89" s="2"/>
      <c r="AD89" s="2"/>
      <c r="AE89" s="2"/>
    </row>
    <row r="90" spans="1:31" ht="13.5" customHeight="1" x14ac:dyDescent="0.3">
      <c r="A90" s="267"/>
      <c r="B90" s="279"/>
      <c r="C90" s="267"/>
      <c r="D90" s="190" t="s">
        <v>349</v>
      </c>
      <c r="E90" s="22" t="s">
        <v>350</v>
      </c>
      <c r="F90" s="46" t="s">
        <v>374</v>
      </c>
      <c r="G90" s="46">
        <f>IF(F90="Oportuna",15,0)</f>
        <v>0</v>
      </c>
      <c r="H90" s="272"/>
      <c r="I90" s="351"/>
      <c r="J90" s="351"/>
      <c r="K90" s="279"/>
      <c r="L90" s="2"/>
      <c r="M90" s="2"/>
      <c r="N90" s="2"/>
      <c r="O90" s="2"/>
      <c r="P90" s="2"/>
      <c r="Q90" s="2"/>
      <c r="R90" s="2"/>
      <c r="S90" s="2"/>
      <c r="T90" s="2"/>
      <c r="U90" s="2"/>
      <c r="V90" s="2"/>
      <c r="W90" s="2"/>
      <c r="X90" s="2"/>
      <c r="Y90" s="2"/>
      <c r="Z90" s="2"/>
      <c r="AA90" s="2"/>
      <c r="AB90" s="2"/>
      <c r="AC90" s="2"/>
      <c r="AD90" s="2"/>
      <c r="AE90" s="2"/>
    </row>
    <row r="91" spans="1:31" ht="13.5" customHeight="1" x14ac:dyDescent="0.3">
      <c r="A91" s="267"/>
      <c r="B91" s="279"/>
      <c r="C91" s="267"/>
      <c r="D91" s="190" t="s">
        <v>352</v>
      </c>
      <c r="E91" s="22" t="s">
        <v>353</v>
      </c>
      <c r="F91" s="87" t="s">
        <v>374</v>
      </c>
      <c r="G91" s="46">
        <f>IF(F91="Prevenir",15,IF(F91="Detectar",10,0))</f>
        <v>0</v>
      </c>
      <c r="H91" s="272"/>
      <c r="I91" s="351"/>
      <c r="J91" s="351"/>
      <c r="K91" s="279"/>
      <c r="L91" s="2"/>
      <c r="M91" s="2"/>
      <c r="N91" s="2"/>
      <c r="O91" s="2"/>
      <c r="P91" s="2"/>
      <c r="Q91" s="2"/>
      <c r="R91" s="2"/>
      <c r="S91" s="2"/>
      <c r="T91" s="2"/>
      <c r="U91" s="2"/>
      <c r="V91" s="2"/>
      <c r="W91" s="2"/>
      <c r="X91" s="2"/>
      <c r="Y91" s="2"/>
      <c r="Z91" s="2"/>
      <c r="AA91" s="2"/>
      <c r="AB91" s="2"/>
      <c r="AC91" s="2"/>
      <c r="AD91" s="2"/>
      <c r="AE91" s="2"/>
    </row>
    <row r="92" spans="1:31" ht="13.5" customHeight="1" x14ac:dyDescent="0.3">
      <c r="A92" s="267"/>
      <c r="B92" s="279"/>
      <c r="C92" s="267"/>
      <c r="D92" s="190" t="s">
        <v>368</v>
      </c>
      <c r="E92" s="22" t="s">
        <v>356</v>
      </c>
      <c r="F92" s="46" t="s">
        <v>374</v>
      </c>
      <c r="G92" s="46">
        <f>IF(F92="Confiable",15,0)</f>
        <v>0</v>
      </c>
      <c r="H92" s="272"/>
      <c r="I92" s="351"/>
      <c r="J92" s="351"/>
      <c r="K92" s="279"/>
      <c r="L92" s="2"/>
      <c r="M92" s="2"/>
      <c r="N92" s="2"/>
      <c r="O92" s="2"/>
      <c r="P92" s="2"/>
      <c r="Q92" s="2"/>
      <c r="R92" s="2"/>
      <c r="S92" s="2"/>
      <c r="T92" s="2"/>
      <c r="U92" s="2"/>
      <c r="V92" s="2"/>
      <c r="W92" s="2"/>
      <c r="X92" s="2"/>
      <c r="Y92" s="2"/>
      <c r="Z92" s="2"/>
      <c r="AA92" s="2"/>
      <c r="AB92" s="2"/>
      <c r="AC92" s="2"/>
      <c r="AD92" s="2"/>
      <c r="AE92" s="2"/>
    </row>
    <row r="93" spans="1:31" ht="13.5" customHeight="1" x14ac:dyDescent="0.3">
      <c r="A93" s="267"/>
      <c r="B93" s="279"/>
      <c r="C93" s="267"/>
      <c r="D93" s="190" t="s">
        <v>369</v>
      </c>
      <c r="E93" s="22" t="s">
        <v>359</v>
      </c>
      <c r="F93" s="87" t="s">
        <v>374</v>
      </c>
      <c r="G93" s="46">
        <f>IF(F93="Se investigan y se resuelven oportunamente",15,0)</f>
        <v>0</v>
      </c>
      <c r="H93" s="272"/>
      <c r="I93" s="351"/>
      <c r="J93" s="351"/>
      <c r="K93" s="279"/>
      <c r="L93" s="2"/>
      <c r="M93" s="2"/>
      <c r="N93" s="2"/>
      <c r="O93" s="2"/>
      <c r="P93" s="2"/>
      <c r="Q93" s="2"/>
      <c r="R93" s="2"/>
      <c r="S93" s="2"/>
      <c r="T93" s="2"/>
      <c r="U93" s="2"/>
      <c r="V93" s="2"/>
      <c r="W93" s="2"/>
      <c r="X93" s="2"/>
      <c r="Y93" s="2"/>
      <c r="Z93" s="2"/>
      <c r="AA93" s="2"/>
      <c r="AB93" s="2"/>
      <c r="AC93" s="2"/>
      <c r="AD93" s="2"/>
      <c r="AE93" s="2"/>
    </row>
    <row r="94" spans="1:31" ht="13.5" customHeight="1" x14ac:dyDescent="0.3">
      <c r="A94" s="326"/>
      <c r="B94" s="330"/>
      <c r="C94" s="326"/>
      <c r="D94" s="194" t="s">
        <v>361</v>
      </c>
      <c r="E94" s="22" t="s">
        <v>362</v>
      </c>
      <c r="F94" s="46" t="s">
        <v>374</v>
      </c>
      <c r="G94" s="46">
        <f>IF(F94="Completa",10,IF(F94="Incompleta",5,0))</f>
        <v>0</v>
      </c>
      <c r="H94" s="327"/>
      <c r="I94" s="352"/>
      <c r="J94" s="352"/>
      <c r="K94" s="330"/>
      <c r="L94" s="2"/>
      <c r="M94" s="2"/>
      <c r="N94" s="2"/>
      <c r="O94" s="2"/>
      <c r="P94" s="2"/>
      <c r="Q94" s="2"/>
      <c r="R94" s="2"/>
      <c r="S94" s="2"/>
      <c r="T94" s="2"/>
      <c r="U94" s="2"/>
      <c r="V94" s="2"/>
      <c r="W94" s="2"/>
      <c r="X94" s="2"/>
      <c r="Y94" s="2"/>
      <c r="Z94" s="2"/>
      <c r="AA94" s="2"/>
      <c r="AB94" s="2"/>
      <c r="AC94" s="2"/>
      <c r="AD94" s="2"/>
      <c r="AE94" s="2"/>
    </row>
    <row r="95" spans="1:31" ht="13.5" customHeight="1" x14ac:dyDescent="0.3">
      <c r="A95" s="210"/>
      <c r="B95" s="211"/>
      <c r="C95" s="208"/>
      <c r="D95" s="198"/>
      <c r="E95" s="199" t="s">
        <v>364</v>
      </c>
      <c r="F95" s="200"/>
      <c r="G95" s="200">
        <f>SUM(G88:G94)</f>
        <v>0</v>
      </c>
      <c r="H95" s="202"/>
      <c r="I95" s="203"/>
      <c r="J95" s="203"/>
      <c r="K95" s="204"/>
      <c r="L95" s="2"/>
      <c r="M95" s="2"/>
      <c r="N95" s="2"/>
      <c r="O95" s="2"/>
      <c r="P95" s="2"/>
      <c r="Q95" s="2"/>
      <c r="R95" s="2"/>
      <c r="S95" s="2"/>
      <c r="T95" s="2"/>
      <c r="U95" s="2"/>
      <c r="V95" s="2"/>
      <c r="W95" s="2"/>
      <c r="X95" s="2"/>
      <c r="Y95" s="2"/>
      <c r="Z95" s="2"/>
      <c r="AA95" s="2"/>
      <c r="AB95" s="2"/>
      <c r="AC95" s="2"/>
      <c r="AD95" s="2"/>
      <c r="AE95" s="2"/>
    </row>
    <row r="96" spans="1:31" ht="13.5" customHeight="1" x14ac:dyDescent="0.3">
      <c r="A96" s="20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10" t="s">
        <v>329</v>
      </c>
      <c r="B97" s="511" t="s">
        <v>330</v>
      </c>
      <c r="C97" s="513" t="s">
        <v>365</v>
      </c>
      <c r="D97" s="514" t="s">
        <v>332</v>
      </c>
      <c r="E97" s="282"/>
      <c r="F97" s="282"/>
      <c r="G97" s="282"/>
      <c r="H97" s="355"/>
      <c r="I97" s="184" t="s">
        <v>333</v>
      </c>
      <c r="J97" s="507" t="s">
        <v>334</v>
      </c>
      <c r="K97" s="515" t="s">
        <v>335</v>
      </c>
      <c r="L97" s="185"/>
      <c r="M97" s="185"/>
      <c r="N97" s="185"/>
      <c r="O97" s="185"/>
      <c r="P97" s="185"/>
      <c r="Q97" s="185"/>
      <c r="R97" s="185"/>
      <c r="S97" s="185"/>
      <c r="T97" s="185"/>
      <c r="U97" s="185"/>
      <c r="V97" s="185"/>
      <c r="W97" s="185"/>
      <c r="X97" s="185"/>
      <c r="Y97" s="185"/>
      <c r="Z97" s="185"/>
      <c r="AA97" s="185"/>
      <c r="AB97" s="185"/>
      <c r="AC97" s="185"/>
      <c r="AD97" s="185"/>
      <c r="AE97" s="185"/>
    </row>
    <row r="98" spans="1:31" ht="13.5" customHeight="1" x14ac:dyDescent="0.3">
      <c r="A98" s="268"/>
      <c r="B98" s="366"/>
      <c r="C98" s="366"/>
      <c r="D98" s="186" t="s">
        <v>336</v>
      </c>
      <c r="E98" s="187" t="s">
        <v>337</v>
      </c>
      <c r="F98" s="186" t="s">
        <v>338</v>
      </c>
      <c r="G98" s="186" t="s">
        <v>339</v>
      </c>
      <c r="H98" s="186" t="s">
        <v>366</v>
      </c>
      <c r="I98" s="189" t="s">
        <v>341</v>
      </c>
      <c r="J98" s="366"/>
      <c r="K98" s="280"/>
      <c r="L98" s="185"/>
      <c r="M98" s="185"/>
      <c r="N98" s="185"/>
      <c r="O98" s="185"/>
      <c r="P98" s="185"/>
      <c r="Q98" s="185"/>
      <c r="R98" s="185"/>
      <c r="S98" s="185"/>
      <c r="T98" s="185"/>
      <c r="U98" s="185"/>
      <c r="V98" s="185"/>
      <c r="W98" s="185"/>
      <c r="X98" s="185"/>
      <c r="Y98" s="185"/>
      <c r="Z98" s="185"/>
      <c r="AA98" s="185"/>
      <c r="AB98" s="185"/>
      <c r="AC98" s="185"/>
      <c r="AD98" s="185"/>
      <c r="AE98" s="185"/>
    </row>
    <row r="99" spans="1:31" ht="20.25" customHeight="1" x14ac:dyDescent="0.3">
      <c r="A99" s="528" t="e">
        <f>DESCRIPCION!#REF!</f>
        <v>#REF!</v>
      </c>
      <c r="B99" s="396" t="e">
        <f>DESCRIPCION!#REF!</f>
        <v>#REF!</v>
      </c>
      <c r="C99" s="527"/>
      <c r="D99" s="521" t="s">
        <v>343</v>
      </c>
      <c r="E99" s="191" t="s">
        <v>344</v>
      </c>
      <c r="F99" s="192" t="s">
        <v>374</v>
      </c>
      <c r="G99" s="192">
        <f>IF(F99="Asignado",15,0)</f>
        <v>0</v>
      </c>
      <c r="H99" s="525" t="str">
        <f>IF(AND(G106&gt;0,G106&lt;=85),"Débil",IF(AND(G106&gt;85,G106&lt;=95),"Moderado",IF(G106&gt;96,"Fuerte"," ")))</f>
        <v xml:space="preserve"> </v>
      </c>
      <c r="I99" s="522" t="s">
        <v>374</v>
      </c>
      <c r="J99" s="52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26"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x14ac:dyDescent="0.3">
      <c r="A100" s="267"/>
      <c r="B100" s="279"/>
      <c r="C100" s="267"/>
      <c r="D100" s="351"/>
      <c r="E100" s="22" t="s">
        <v>347</v>
      </c>
      <c r="F100" s="46" t="s">
        <v>374</v>
      </c>
      <c r="G100" s="46">
        <f>IF(F100="Adecuado",15,0)</f>
        <v>0</v>
      </c>
      <c r="H100" s="272"/>
      <c r="I100" s="351"/>
      <c r="J100" s="351"/>
      <c r="K100" s="279"/>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67"/>
      <c r="B101" s="279"/>
      <c r="C101" s="267"/>
      <c r="D101" s="190" t="s">
        <v>349</v>
      </c>
      <c r="E101" s="22" t="s">
        <v>350</v>
      </c>
      <c r="F101" s="46" t="s">
        <v>374</v>
      </c>
      <c r="G101" s="46">
        <f>IF(F101="Oportuna",15,0)</f>
        <v>0</v>
      </c>
      <c r="H101" s="272"/>
      <c r="I101" s="351"/>
      <c r="J101" s="351"/>
      <c r="K101" s="279"/>
      <c r="L101" s="2"/>
      <c r="M101" s="2"/>
      <c r="N101" s="2"/>
      <c r="O101" s="2"/>
      <c r="P101" s="2"/>
      <c r="Q101" s="2"/>
      <c r="R101" s="2"/>
      <c r="S101" s="2"/>
      <c r="T101" s="2"/>
      <c r="U101" s="2"/>
      <c r="V101" s="2"/>
      <c r="W101" s="2"/>
      <c r="X101" s="2"/>
      <c r="Y101" s="2"/>
      <c r="Z101" s="2"/>
      <c r="AA101" s="2"/>
      <c r="AB101" s="2"/>
      <c r="AC101" s="2"/>
      <c r="AD101" s="2"/>
      <c r="AE101" s="2"/>
    </row>
    <row r="102" spans="1:31" ht="13.5" customHeight="1" x14ac:dyDescent="0.3">
      <c r="A102" s="267"/>
      <c r="B102" s="279"/>
      <c r="C102" s="267"/>
      <c r="D102" s="190" t="s">
        <v>352</v>
      </c>
      <c r="E102" s="22" t="s">
        <v>353</v>
      </c>
      <c r="F102" s="87" t="s">
        <v>374</v>
      </c>
      <c r="G102" s="46">
        <f>IF(F102="Prevenir",15,IF(F102="Detectar",10,0))</f>
        <v>0</v>
      </c>
      <c r="H102" s="272"/>
      <c r="I102" s="351"/>
      <c r="J102" s="351"/>
      <c r="K102" s="279"/>
      <c r="L102" s="2"/>
      <c r="M102" s="2"/>
      <c r="N102" s="2"/>
      <c r="O102" s="2"/>
      <c r="P102" s="2"/>
      <c r="Q102" s="2"/>
      <c r="R102" s="2"/>
      <c r="S102" s="2"/>
      <c r="T102" s="2"/>
      <c r="U102" s="2"/>
      <c r="V102" s="2"/>
      <c r="W102" s="2"/>
      <c r="X102" s="2"/>
      <c r="Y102" s="2"/>
      <c r="Z102" s="2"/>
      <c r="AA102" s="2"/>
      <c r="AB102" s="2"/>
      <c r="AC102" s="2"/>
      <c r="AD102" s="2"/>
      <c r="AE102" s="2"/>
    </row>
    <row r="103" spans="1:31" ht="13.5" customHeight="1" x14ac:dyDescent="0.3">
      <c r="A103" s="267"/>
      <c r="B103" s="279"/>
      <c r="C103" s="267"/>
      <c r="D103" s="190" t="s">
        <v>368</v>
      </c>
      <c r="E103" s="22" t="s">
        <v>356</v>
      </c>
      <c r="F103" s="46" t="s">
        <v>374</v>
      </c>
      <c r="G103" s="46">
        <f>IF(F103="Confiable",15,0)</f>
        <v>0</v>
      </c>
      <c r="H103" s="272"/>
      <c r="I103" s="351"/>
      <c r="J103" s="351"/>
      <c r="K103" s="279"/>
      <c r="L103" s="2"/>
      <c r="M103" s="2"/>
      <c r="N103" s="2"/>
      <c r="O103" s="2"/>
      <c r="P103" s="2"/>
      <c r="Q103" s="2"/>
      <c r="R103" s="2"/>
      <c r="S103" s="2"/>
      <c r="T103" s="2"/>
      <c r="U103" s="2"/>
      <c r="V103" s="2"/>
      <c r="W103" s="2"/>
      <c r="X103" s="2"/>
      <c r="Y103" s="2"/>
      <c r="Z103" s="2"/>
      <c r="AA103" s="2"/>
      <c r="AB103" s="2"/>
      <c r="AC103" s="2"/>
      <c r="AD103" s="2"/>
      <c r="AE103" s="2"/>
    </row>
    <row r="104" spans="1:31" ht="13.5" customHeight="1" x14ac:dyDescent="0.3">
      <c r="A104" s="267"/>
      <c r="B104" s="279"/>
      <c r="C104" s="267"/>
      <c r="D104" s="190" t="s">
        <v>369</v>
      </c>
      <c r="E104" s="22" t="s">
        <v>359</v>
      </c>
      <c r="F104" s="87" t="s">
        <v>374</v>
      </c>
      <c r="G104" s="46">
        <f>IF(F104="Se investigan y se resuelven oportunamente",15,0)</f>
        <v>0</v>
      </c>
      <c r="H104" s="272"/>
      <c r="I104" s="351"/>
      <c r="J104" s="351"/>
      <c r="K104" s="279"/>
      <c r="L104" s="2"/>
      <c r="M104" s="2"/>
      <c r="N104" s="2"/>
      <c r="O104" s="2"/>
      <c r="P104" s="2"/>
      <c r="Q104" s="2"/>
      <c r="R104" s="2"/>
      <c r="S104" s="2"/>
      <c r="T104" s="2"/>
      <c r="U104" s="2"/>
      <c r="V104" s="2"/>
      <c r="W104" s="2"/>
      <c r="X104" s="2"/>
      <c r="Y104" s="2"/>
      <c r="Z104" s="2"/>
      <c r="AA104" s="2"/>
      <c r="AB104" s="2"/>
      <c r="AC104" s="2"/>
      <c r="AD104" s="2"/>
      <c r="AE104" s="2"/>
    </row>
    <row r="105" spans="1:31" ht="13.5" customHeight="1" x14ac:dyDescent="0.3">
      <c r="A105" s="326"/>
      <c r="B105" s="330"/>
      <c r="C105" s="326"/>
      <c r="D105" s="194" t="s">
        <v>361</v>
      </c>
      <c r="E105" s="22" t="s">
        <v>362</v>
      </c>
      <c r="F105" s="46" t="s">
        <v>374</v>
      </c>
      <c r="G105" s="46">
        <f>IF(F105="Completa",10,IF(F105="Incompleta",5,0))</f>
        <v>0</v>
      </c>
      <c r="H105" s="327"/>
      <c r="I105" s="352"/>
      <c r="J105" s="352"/>
      <c r="K105" s="330"/>
      <c r="L105" s="2"/>
      <c r="M105" s="2"/>
      <c r="N105" s="2"/>
      <c r="O105" s="2"/>
      <c r="P105" s="2"/>
      <c r="Q105" s="2"/>
      <c r="R105" s="2"/>
      <c r="S105" s="2"/>
      <c r="T105" s="2"/>
      <c r="U105" s="2"/>
      <c r="V105" s="2"/>
      <c r="W105" s="2"/>
      <c r="X105" s="2"/>
      <c r="Y105" s="2"/>
      <c r="Z105" s="2"/>
      <c r="AA105" s="2"/>
      <c r="AB105" s="2"/>
      <c r="AC105" s="2"/>
      <c r="AD105" s="2"/>
      <c r="AE105" s="2"/>
    </row>
    <row r="106" spans="1:31" ht="13.5" customHeight="1" x14ac:dyDescent="0.3">
      <c r="A106" s="210"/>
      <c r="B106" s="211"/>
      <c r="C106" s="208"/>
      <c r="D106" s="198"/>
      <c r="E106" s="199" t="s">
        <v>364</v>
      </c>
      <c r="F106" s="200"/>
      <c r="G106" s="200">
        <f>SUM(G99:G105)</f>
        <v>0</v>
      </c>
      <c r="H106" s="202"/>
      <c r="I106" s="203"/>
      <c r="J106" s="203"/>
      <c r="K106" s="204"/>
      <c r="L106" s="2"/>
      <c r="M106" s="2"/>
      <c r="N106" s="2"/>
      <c r="O106" s="2"/>
      <c r="P106" s="2"/>
      <c r="Q106" s="2"/>
      <c r="R106" s="2"/>
      <c r="S106" s="2"/>
      <c r="T106" s="2"/>
      <c r="U106" s="2"/>
      <c r="V106" s="2"/>
      <c r="W106" s="2"/>
      <c r="X106" s="2"/>
      <c r="Y106" s="2"/>
      <c r="Z106" s="2"/>
      <c r="AA106" s="2"/>
      <c r="AB106" s="2"/>
      <c r="AC106" s="2"/>
      <c r="AD106" s="2"/>
      <c r="AE106" s="2"/>
    </row>
    <row r="107" spans="1:31"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10" t="s">
        <v>329</v>
      </c>
      <c r="B108" s="511" t="s">
        <v>330</v>
      </c>
      <c r="C108" s="513" t="s">
        <v>365</v>
      </c>
      <c r="D108" s="514" t="s">
        <v>332</v>
      </c>
      <c r="E108" s="282"/>
      <c r="F108" s="282"/>
      <c r="G108" s="282"/>
      <c r="H108" s="355"/>
      <c r="I108" s="184" t="s">
        <v>333</v>
      </c>
      <c r="J108" s="507" t="s">
        <v>334</v>
      </c>
      <c r="K108" s="515" t="s">
        <v>335</v>
      </c>
      <c r="L108" s="185"/>
      <c r="M108" s="185"/>
      <c r="N108" s="185"/>
      <c r="O108" s="185"/>
      <c r="P108" s="185"/>
      <c r="Q108" s="185"/>
      <c r="R108" s="185"/>
      <c r="S108" s="185"/>
      <c r="T108" s="185"/>
      <c r="U108" s="185"/>
      <c r="V108" s="185"/>
      <c r="W108" s="185"/>
      <c r="X108" s="185"/>
      <c r="Y108" s="185"/>
      <c r="Z108" s="185"/>
      <c r="AA108" s="185"/>
      <c r="AB108" s="185"/>
      <c r="AC108" s="185"/>
      <c r="AD108" s="185"/>
      <c r="AE108" s="185"/>
    </row>
    <row r="109" spans="1:31" ht="13.5" customHeight="1" x14ac:dyDescent="0.3">
      <c r="A109" s="268"/>
      <c r="B109" s="366"/>
      <c r="C109" s="366"/>
      <c r="D109" s="186" t="s">
        <v>336</v>
      </c>
      <c r="E109" s="187" t="s">
        <v>337</v>
      </c>
      <c r="F109" s="186" t="s">
        <v>338</v>
      </c>
      <c r="G109" s="186" t="s">
        <v>339</v>
      </c>
      <c r="H109" s="186" t="s">
        <v>366</v>
      </c>
      <c r="I109" s="189" t="s">
        <v>341</v>
      </c>
      <c r="J109" s="366"/>
      <c r="K109" s="280"/>
      <c r="L109" s="185"/>
      <c r="M109" s="185"/>
      <c r="N109" s="185"/>
      <c r="O109" s="185"/>
      <c r="P109" s="185"/>
      <c r="Q109" s="185"/>
      <c r="R109" s="185"/>
      <c r="S109" s="185"/>
      <c r="T109" s="185"/>
      <c r="U109" s="185"/>
      <c r="V109" s="185"/>
      <c r="W109" s="185"/>
      <c r="X109" s="185"/>
      <c r="Y109" s="185"/>
      <c r="Z109" s="185"/>
      <c r="AA109" s="185"/>
      <c r="AB109" s="185"/>
      <c r="AC109" s="185"/>
      <c r="AD109" s="185"/>
      <c r="AE109" s="185"/>
    </row>
    <row r="110" spans="1:31" ht="20.25" customHeight="1" x14ac:dyDescent="0.3">
      <c r="A110" s="528" t="e">
        <f>DESCRIPCION!#REF!</f>
        <v>#REF!</v>
      </c>
      <c r="B110" s="396" t="e">
        <f>DESCRIPCION!#REF!</f>
        <v>#REF!</v>
      </c>
      <c r="C110" s="529"/>
      <c r="D110" s="521" t="s">
        <v>343</v>
      </c>
      <c r="E110" s="191" t="s">
        <v>344</v>
      </c>
      <c r="F110" s="192" t="s">
        <v>374</v>
      </c>
      <c r="G110" s="192">
        <f>IF(F110="Asignado",15,0)</f>
        <v>0</v>
      </c>
      <c r="H110" s="525" t="str">
        <f>IF(AND(G117&gt;0,G117&lt;=85),"Débil",IF(AND(G117&gt;85,G117&lt;=95),"Moderado",IF(G117&gt;96,"Fuerte"," ")))</f>
        <v xml:space="preserve"> </v>
      </c>
      <c r="I110" s="522" t="s">
        <v>374</v>
      </c>
      <c r="J110" s="52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26"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x14ac:dyDescent="0.3">
      <c r="A111" s="267"/>
      <c r="B111" s="279"/>
      <c r="C111" s="267"/>
      <c r="D111" s="351"/>
      <c r="E111" s="22" t="s">
        <v>347</v>
      </c>
      <c r="F111" s="46" t="s">
        <v>374</v>
      </c>
      <c r="G111" s="46">
        <f>IF(F111="Adecuado",15,0)</f>
        <v>0</v>
      </c>
      <c r="H111" s="272"/>
      <c r="I111" s="351"/>
      <c r="J111" s="351"/>
      <c r="K111" s="279"/>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67"/>
      <c r="B112" s="279"/>
      <c r="C112" s="267"/>
      <c r="D112" s="190" t="s">
        <v>349</v>
      </c>
      <c r="E112" s="22" t="s">
        <v>350</v>
      </c>
      <c r="F112" s="46" t="s">
        <v>374</v>
      </c>
      <c r="G112" s="46">
        <f>IF(F112="Oportuna",15,0)</f>
        <v>0</v>
      </c>
      <c r="H112" s="272"/>
      <c r="I112" s="351"/>
      <c r="J112" s="351"/>
      <c r="K112" s="279"/>
      <c r="L112" s="2"/>
      <c r="M112" s="2"/>
      <c r="N112" s="2"/>
      <c r="O112" s="2"/>
      <c r="P112" s="2"/>
      <c r="Q112" s="2"/>
      <c r="R112" s="2"/>
      <c r="S112" s="2"/>
      <c r="T112" s="2"/>
      <c r="U112" s="2"/>
      <c r="V112" s="2"/>
      <c r="W112" s="2"/>
      <c r="X112" s="2"/>
      <c r="Y112" s="2"/>
      <c r="Z112" s="2"/>
      <c r="AA112" s="2"/>
      <c r="AB112" s="2"/>
      <c r="AC112" s="2"/>
      <c r="AD112" s="2"/>
      <c r="AE112" s="2"/>
    </row>
    <row r="113" spans="1:31" ht="13.5" customHeight="1" x14ac:dyDescent="0.3">
      <c r="A113" s="267"/>
      <c r="B113" s="279"/>
      <c r="C113" s="267"/>
      <c r="D113" s="190" t="s">
        <v>352</v>
      </c>
      <c r="E113" s="22" t="s">
        <v>353</v>
      </c>
      <c r="F113" s="87" t="s">
        <v>374</v>
      </c>
      <c r="G113" s="46">
        <f>IF(F113="Prevenir",15,IF(F113="Detectar",10,0))</f>
        <v>0</v>
      </c>
      <c r="H113" s="272"/>
      <c r="I113" s="351"/>
      <c r="J113" s="351"/>
      <c r="K113" s="279"/>
      <c r="L113" s="2"/>
      <c r="M113" s="2"/>
      <c r="N113" s="2"/>
      <c r="O113" s="2"/>
      <c r="P113" s="2"/>
      <c r="Q113" s="2"/>
      <c r="R113" s="2"/>
      <c r="S113" s="2"/>
      <c r="T113" s="2"/>
      <c r="U113" s="2"/>
      <c r="V113" s="2"/>
      <c r="W113" s="2"/>
      <c r="X113" s="2"/>
      <c r="Y113" s="2"/>
      <c r="Z113" s="2"/>
      <c r="AA113" s="2"/>
      <c r="AB113" s="2"/>
      <c r="AC113" s="2"/>
      <c r="AD113" s="2"/>
      <c r="AE113" s="2"/>
    </row>
    <row r="114" spans="1:31" ht="13.5" customHeight="1" x14ac:dyDescent="0.3">
      <c r="A114" s="267"/>
      <c r="B114" s="279"/>
      <c r="C114" s="267"/>
      <c r="D114" s="190" t="s">
        <v>368</v>
      </c>
      <c r="E114" s="22" t="s">
        <v>356</v>
      </c>
      <c r="F114" s="46" t="s">
        <v>374</v>
      </c>
      <c r="G114" s="46">
        <f>IF(F114="Confiable",15,0)</f>
        <v>0</v>
      </c>
      <c r="H114" s="272"/>
      <c r="I114" s="351"/>
      <c r="J114" s="351"/>
      <c r="K114" s="279"/>
      <c r="L114" s="2"/>
      <c r="M114" s="2"/>
      <c r="N114" s="2"/>
      <c r="O114" s="2"/>
      <c r="P114" s="2"/>
      <c r="Q114" s="2"/>
      <c r="R114" s="2"/>
      <c r="S114" s="2"/>
      <c r="T114" s="2"/>
      <c r="U114" s="2"/>
      <c r="V114" s="2"/>
      <c r="W114" s="2"/>
      <c r="X114" s="2"/>
      <c r="Y114" s="2"/>
      <c r="Z114" s="2"/>
      <c r="AA114" s="2"/>
      <c r="AB114" s="2"/>
      <c r="AC114" s="2"/>
      <c r="AD114" s="2"/>
      <c r="AE114" s="2"/>
    </row>
    <row r="115" spans="1:31" ht="13.5" customHeight="1" x14ac:dyDescent="0.3">
      <c r="A115" s="267"/>
      <c r="B115" s="279"/>
      <c r="C115" s="267"/>
      <c r="D115" s="190" t="s">
        <v>369</v>
      </c>
      <c r="E115" s="22" t="s">
        <v>359</v>
      </c>
      <c r="F115" s="87" t="s">
        <v>374</v>
      </c>
      <c r="G115" s="46">
        <f>IF(F115="Se investigan y se resuelven oportunamente",15,0)</f>
        <v>0</v>
      </c>
      <c r="H115" s="272"/>
      <c r="I115" s="351"/>
      <c r="J115" s="351"/>
      <c r="K115" s="279"/>
      <c r="L115" s="2"/>
      <c r="M115" s="2"/>
      <c r="N115" s="2"/>
      <c r="O115" s="2"/>
      <c r="P115" s="2"/>
      <c r="Q115" s="2"/>
      <c r="R115" s="2"/>
      <c r="S115" s="2"/>
      <c r="T115" s="2"/>
      <c r="U115" s="2"/>
      <c r="V115" s="2"/>
      <c r="W115" s="2"/>
      <c r="X115" s="2"/>
      <c r="Y115" s="2"/>
      <c r="Z115" s="2"/>
      <c r="AA115" s="2"/>
      <c r="AB115" s="2"/>
      <c r="AC115" s="2"/>
      <c r="AD115" s="2"/>
      <c r="AE115" s="2"/>
    </row>
    <row r="116" spans="1:31" ht="13.5" customHeight="1" x14ac:dyDescent="0.3">
      <c r="A116" s="326"/>
      <c r="B116" s="330"/>
      <c r="C116" s="326"/>
      <c r="D116" s="194" t="s">
        <v>361</v>
      </c>
      <c r="E116" s="22" t="s">
        <v>362</v>
      </c>
      <c r="F116" s="46" t="s">
        <v>374</v>
      </c>
      <c r="G116" s="46">
        <f>IF(F116="Completa",10,IF(F116="Incompleta",5,0))</f>
        <v>0</v>
      </c>
      <c r="H116" s="327"/>
      <c r="I116" s="352"/>
      <c r="J116" s="352"/>
      <c r="K116" s="330"/>
      <c r="L116" s="2"/>
      <c r="M116" s="2"/>
      <c r="N116" s="2"/>
      <c r="O116" s="2"/>
      <c r="P116" s="2"/>
      <c r="Q116" s="2"/>
      <c r="R116" s="2"/>
      <c r="S116" s="2"/>
      <c r="T116" s="2"/>
      <c r="U116" s="2"/>
      <c r="V116" s="2"/>
      <c r="W116" s="2"/>
      <c r="X116" s="2"/>
      <c r="Y116" s="2"/>
      <c r="Z116" s="2"/>
      <c r="AA116" s="2"/>
      <c r="AB116" s="2"/>
      <c r="AC116" s="2"/>
      <c r="AD116" s="2"/>
      <c r="AE116" s="2"/>
    </row>
    <row r="117" spans="1:31" ht="13.5" customHeight="1" x14ac:dyDescent="0.3">
      <c r="A117" s="210"/>
      <c r="B117" s="211"/>
      <c r="C117" s="208"/>
      <c r="D117" s="198"/>
      <c r="E117" s="199" t="s">
        <v>364</v>
      </c>
      <c r="F117" s="200"/>
      <c r="G117" s="200">
        <f>SUM(G110:G116)</f>
        <v>0</v>
      </c>
      <c r="H117" s="215"/>
      <c r="I117" s="216"/>
      <c r="J117" s="216"/>
      <c r="K117" s="217"/>
      <c r="L117" s="2"/>
      <c r="M117" s="2"/>
      <c r="N117" s="2"/>
      <c r="O117" s="2"/>
      <c r="P117" s="2"/>
      <c r="Q117" s="2"/>
      <c r="R117" s="2"/>
      <c r="S117" s="2"/>
      <c r="T117" s="2"/>
      <c r="U117" s="2"/>
      <c r="V117" s="2"/>
      <c r="W117" s="2"/>
      <c r="X117" s="2"/>
      <c r="Y117" s="2"/>
      <c r="Z117" s="2"/>
      <c r="AA117" s="2"/>
      <c r="AB117" s="2"/>
      <c r="AC117" s="2"/>
      <c r="AD117" s="2"/>
      <c r="AE117" s="2"/>
    </row>
    <row r="118" spans="1:31" ht="13.5" customHeight="1" x14ac:dyDescent="0.3">
      <c r="A118" s="20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10" t="s">
        <v>329</v>
      </c>
      <c r="B119" s="511" t="s">
        <v>330</v>
      </c>
      <c r="C119" s="513" t="s">
        <v>365</v>
      </c>
      <c r="D119" s="514" t="s">
        <v>332</v>
      </c>
      <c r="E119" s="282"/>
      <c r="F119" s="282"/>
      <c r="G119" s="282"/>
      <c r="H119" s="355"/>
      <c r="I119" s="184" t="s">
        <v>333</v>
      </c>
      <c r="J119" s="507" t="s">
        <v>334</v>
      </c>
      <c r="K119" s="515" t="s">
        <v>335</v>
      </c>
      <c r="L119" s="185"/>
      <c r="M119" s="185"/>
      <c r="N119" s="185"/>
      <c r="O119" s="185"/>
      <c r="P119" s="185"/>
      <c r="Q119" s="185"/>
      <c r="R119" s="185"/>
      <c r="S119" s="185"/>
      <c r="T119" s="185"/>
      <c r="U119" s="185"/>
      <c r="V119" s="185"/>
      <c r="W119" s="185"/>
      <c r="X119" s="185"/>
      <c r="Y119" s="185"/>
      <c r="Z119" s="185"/>
      <c r="AA119" s="185"/>
      <c r="AB119" s="185"/>
      <c r="AC119" s="185"/>
      <c r="AD119" s="185"/>
      <c r="AE119" s="185"/>
    </row>
    <row r="120" spans="1:31" ht="13.5" customHeight="1" x14ac:dyDescent="0.3">
      <c r="A120" s="268"/>
      <c r="B120" s="366"/>
      <c r="C120" s="366"/>
      <c r="D120" s="186" t="s">
        <v>336</v>
      </c>
      <c r="E120" s="187" t="s">
        <v>337</v>
      </c>
      <c r="F120" s="186" t="s">
        <v>338</v>
      </c>
      <c r="G120" s="186" t="s">
        <v>339</v>
      </c>
      <c r="H120" s="186" t="s">
        <v>366</v>
      </c>
      <c r="I120" s="189" t="s">
        <v>341</v>
      </c>
      <c r="J120" s="366"/>
      <c r="K120" s="280"/>
      <c r="L120" s="185"/>
      <c r="M120" s="185"/>
      <c r="N120" s="185"/>
      <c r="O120" s="185"/>
      <c r="P120" s="185"/>
      <c r="Q120" s="185"/>
      <c r="R120" s="185"/>
      <c r="S120" s="185"/>
      <c r="T120" s="185"/>
      <c r="U120" s="185"/>
      <c r="V120" s="185"/>
      <c r="W120" s="185"/>
      <c r="X120" s="185"/>
      <c r="Y120" s="185"/>
      <c r="Z120" s="185"/>
      <c r="AA120" s="185"/>
      <c r="AB120" s="185"/>
      <c r="AC120" s="185"/>
      <c r="AD120" s="185"/>
      <c r="AE120" s="185"/>
    </row>
    <row r="121" spans="1:31" ht="20.25" customHeight="1" x14ac:dyDescent="0.3">
      <c r="A121" s="528" t="e">
        <f>DESCRIPCION!#REF!</f>
        <v>#REF!</v>
      </c>
      <c r="B121" s="396" t="e">
        <f>DESCRIPCION!#REF!</f>
        <v>#REF!</v>
      </c>
      <c r="C121" s="528"/>
      <c r="D121" s="520" t="s">
        <v>343</v>
      </c>
      <c r="E121" s="191" t="s">
        <v>344</v>
      </c>
      <c r="F121" s="192" t="s">
        <v>374</v>
      </c>
      <c r="G121" s="192">
        <f>IF(F121="Asignado",15,0)</f>
        <v>0</v>
      </c>
      <c r="H121" s="509" t="str">
        <f>IF(AND(G128&gt;0,G128&lt;=85),"Débil",IF(AND(G128&gt;85,G128&lt;=95),"Moderado",IF(G128&gt;96,"Fuerte"," ")))</f>
        <v xml:space="preserve"> </v>
      </c>
      <c r="I121" s="509" t="s">
        <v>374</v>
      </c>
      <c r="J121" s="50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19"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x14ac:dyDescent="0.3">
      <c r="A122" s="267"/>
      <c r="B122" s="279"/>
      <c r="C122" s="267"/>
      <c r="D122" s="351"/>
      <c r="E122" s="22" t="s">
        <v>347</v>
      </c>
      <c r="F122" s="46" t="s">
        <v>374</v>
      </c>
      <c r="G122" s="46">
        <f>IF(F122="Adecuado",15,0)</f>
        <v>0</v>
      </c>
      <c r="H122" s="351"/>
      <c r="I122" s="351"/>
      <c r="J122" s="351"/>
      <c r="K122" s="279"/>
      <c r="L122" s="2"/>
      <c r="M122" s="2"/>
      <c r="N122" s="2"/>
      <c r="O122" s="2"/>
      <c r="P122" s="2"/>
      <c r="Q122" s="2"/>
      <c r="R122" s="2"/>
      <c r="S122" s="2"/>
      <c r="T122" s="2"/>
      <c r="U122" s="2"/>
      <c r="V122" s="2"/>
      <c r="W122" s="2"/>
      <c r="X122" s="2"/>
      <c r="Y122" s="2"/>
      <c r="Z122" s="2"/>
      <c r="AA122" s="2"/>
      <c r="AB122" s="2"/>
      <c r="AC122" s="2"/>
      <c r="AD122" s="2"/>
      <c r="AE122" s="2"/>
    </row>
    <row r="123" spans="1:31" ht="13.5" customHeight="1" x14ac:dyDescent="0.3">
      <c r="A123" s="267"/>
      <c r="B123" s="279"/>
      <c r="C123" s="267"/>
      <c r="D123" s="190" t="s">
        <v>349</v>
      </c>
      <c r="E123" s="22" t="s">
        <v>350</v>
      </c>
      <c r="F123" s="46" t="s">
        <v>374</v>
      </c>
      <c r="G123" s="46">
        <f>IF(F123="Oportuna",15,0)</f>
        <v>0</v>
      </c>
      <c r="H123" s="351"/>
      <c r="I123" s="351"/>
      <c r="J123" s="351"/>
      <c r="K123" s="279"/>
      <c r="L123" s="2"/>
      <c r="M123" s="2"/>
      <c r="N123" s="2"/>
      <c r="O123" s="2"/>
      <c r="P123" s="2"/>
      <c r="Q123" s="2"/>
      <c r="R123" s="2"/>
      <c r="S123" s="2"/>
      <c r="T123" s="2"/>
      <c r="U123" s="2"/>
      <c r="V123" s="2"/>
      <c r="W123" s="2"/>
      <c r="X123" s="2"/>
      <c r="Y123" s="2"/>
      <c r="Z123" s="2"/>
      <c r="AA123" s="2"/>
      <c r="AB123" s="2"/>
      <c r="AC123" s="2"/>
      <c r="AD123" s="2"/>
      <c r="AE123" s="2"/>
    </row>
    <row r="124" spans="1:31" ht="13.5" customHeight="1" x14ac:dyDescent="0.3">
      <c r="A124" s="267"/>
      <c r="B124" s="279"/>
      <c r="C124" s="267"/>
      <c r="D124" s="190" t="s">
        <v>352</v>
      </c>
      <c r="E124" s="22" t="s">
        <v>353</v>
      </c>
      <c r="F124" s="87" t="s">
        <v>374</v>
      </c>
      <c r="G124" s="46">
        <f>IF(F124="Prevenir",15,IF(F124="Detectar",10,0))</f>
        <v>0</v>
      </c>
      <c r="H124" s="351"/>
      <c r="I124" s="351"/>
      <c r="J124" s="351"/>
      <c r="K124" s="279"/>
      <c r="L124" s="2"/>
      <c r="M124" s="2"/>
      <c r="N124" s="2"/>
      <c r="O124" s="2"/>
      <c r="P124" s="2"/>
      <c r="Q124" s="2"/>
      <c r="R124" s="2"/>
      <c r="S124" s="2"/>
      <c r="T124" s="2"/>
      <c r="U124" s="2"/>
      <c r="V124" s="2"/>
      <c r="W124" s="2"/>
      <c r="X124" s="2"/>
      <c r="Y124" s="2"/>
      <c r="Z124" s="2"/>
      <c r="AA124" s="2"/>
      <c r="AB124" s="2"/>
      <c r="AC124" s="2"/>
      <c r="AD124" s="2"/>
      <c r="AE124" s="2"/>
    </row>
    <row r="125" spans="1:31" ht="13.5" customHeight="1" x14ac:dyDescent="0.3">
      <c r="A125" s="267"/>
      <c r="B125" s="279"/>
      <c r="C125" s="267"/>
      <c r="D125" s="190" t="s">
        <v>368</v>
      </c>
      <c r="E125" s="22" t="s">
        <v>356</v>
      </c>
      <c r="F125" s="46" t="s">
        <v>374</v>
      </c>
      <c r="G125" s="46">
        <f>IF(F125="Confiable",15,0)</f>
        <v>0</v>
      </c>
      <c r="H125" s="351"/>
      <c r="I125" s="351"/>
      <c r="J125" s="351"/>
      <c r="K125" s="279"/>
      <c r="L125" s="2"/>
      <c r="M125" s="2"/>
      <c r="N125" s="2"/>
      <c r="O125" s="2"/>
      <c r="P125" s="2"/>
      <c r="Q125" s="2"/>
      <c r="R125" s="2"/>
      <c r="S125" s="2"/>
      <c r="T125" s="2"/>
      <c r="U125" s="2"/>
      <c r="V125" s="2"/>
      <c r="W125" s="2"/>
      <c r="X125" s="2"/>
      <c r="Y125" s="2"/>
      <c r="Z125" s="2"/>
      <c r="AA125" s="2"/>
      <c r="AB125" s="2"/>
      <c r="AC125" s="2"/>
      <c r="AD125" s="2"/>
      <c r="AE125" s="2"/>
    </row>
    <row r="126" spans="1:31" ht="13.5" customHeight="1" x14ac:dyDescent="0.3">
      <c r="A126" s="267"/>
      <c r="B126" s="279"/>
      <c r="C126" s="267"/>
      <c r="D126" s="190" t="s">
        <v>369</v>
      </c>
      <c r="E126" s="22" t="s">
        <v>359</v>
      </c>
      <c r="F126" s="87" t="s">
        <v>374</v>
      </c>
      <c r="G126" s="46">
        <f>IF(F126="Se investigan y se resuelven oportunamente",15,0)</f>
        <v>0</v>
      </c>
      <c r="H126" s="351"/>
      <c r="I126" s="351"/>
      <c r="J126" s="351"/>
      <c r="K126" s="279"/>
      <c r="L126" s="2"/>
      <c r="M126" s="2"/>
      <c r="N126" s="2"/>
      <c r="O126" s="2"/>
      <c r="P126" s="2"/>
      <c r="Q126" s="2"/>
      <c r="R126" s="2"/>
      <c r="S126" s="2"/>
      <c r="T126" s="2"/>
      <c r="U126" s="2"/>
      <c r="V126" s="2"/>
      <c r="W126" s="2"/>
      <c r="X126" s="2"/>
      <c r="Y126" s="2"/>
      <c r="Z126" s="2"/>
      <c r="AA126" s="2"/>
      <c r="AB126" s="2"/>
      <c r="AC126" s="2"/>
      <c r="AD126" s="2"/>
      <c r="AE126" s="2"/>
    </row>
    <row r="127" spans="1:31" ht="13.5" customHeight="1" x14ac:dyDescent="0.3">
      <c r="A127" s="326"/>
      <c r="B127" s="330"/>
      <c r="C127" s="326"/>
      <c r="D127" s="194" t="s">
        <v>361</v>
      </c>
      <c r="E127" s="22" t="s">
        <v>362</v>
      </c>
      <c r="F127" s="46" t="s">
        <v>374</v>
      </c>
      <c r="G127" s="46">
        <f>IF(F127="Completa",10,IF(F127="Incompleta",5,0))</f>
        <v>0</v>
      </c>
      <c r="H127" s="352"/>
      <c r="I127" s="352"/>
      <c r="J127" s="352"/>
      <c r="K127" s="330"/>
      <c r="L127" s="2"/>
      <c r="M127" s="2"/>
      <c r="N127" s="2"/>
      <c r="O127" s="2"/>
      <c r="P127" s="2"/>
      <c r="Q127" s="2"/>
      <c r="R127" s="2"/>
      <c r="S127" s="2"/>
      <c r="T127" s="2"/>
      <c r="U127" s="2"/>
      <c r="V127" s="2"/>
      <c r="W127" s="2"/>
      <c r="X127" s="2"/>
      <c r="Y127" s="2"/>
      <c r="Z127" s="2"/>
      <c r="AA127" s="2"/>
      <c r="AB127" s="2"/>
      <c r="AC127" s="2"/>
      <c r="AD127" s="2"/>
      <c r="AE127" s="2"/>
    </row>
    <row r="128" spans="1:31" ht="13.5" customHeight="1" x14ac:dyDescent="0.3">
      <c r="A128" s="210"/>
      <c r="B128" s="211"/>
      <c r="C128" s="208"/>
      <c r="D128" s="198"/>
      <c r="E128" s="199" t="s">
        <v>364</v>
      </c>
      <c r="F128" s="200"/>
      <c r="G128" s="200">
        <f>SUM(G121:G127)</f>
        <v>0</v>
      </c>
      <c r="H128" s="215"/>
      <c r="I128" s="216"/>
      <c r="J128" s="216"/>
      <c r="K128" s="217"/>
      <c r="L128" s="2"/>
      <c r="M128" s="2"/>
      <c r="N128" s="2"/>
      <c r="O128" s="2"/>
      <c r="P128" s="2"/>
      <c r="Q128" s="2"/>
      <c r="R128" s="2"/>
      <c r="S128" s="2"/>
      <c r="T128" s="2"/>
      <c r="U128" s="2"/>
      <c r="V128" s="2"/>
      <c r="W128" s="2"/>
      <c r="X128" s="2"/>
      <c r="Y128" s="2"/>
      <c r="Z128" s="2"/>
      <c r="AA128" s="2"/>
      <c r="AB128" s="2"/>
      <c r="AC128" s="2"/>
      <c r="AD128" s="2"/>
      <c r="AE128" s="2"/>
    </row>
    <row r="129" spans="1:31"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10" t="s">
        <v>329</v>
      </c>
      <c r="B130" s="511" t="s">
        <v>330</v>
      </c>
      <c r="C130" s="513" t="s">
        <v>365</v>
      </c>
      <c r="D130" s="514" t="s">
        <v>332</v>
      </c>
      <c r="E130" s="282"/>
      <c r="F130" s="282"/>
      <c r="G130" s="282"/>
      <c r="H130" s="355"/>
      <c r="I130" s="184" t="s">
        <v>333</v>
      </c>
      <c r="J130" s="507" t="s">
        <v>334</v>
      </c>
      <c r="K130" s="515" t="s">
        <v>335</v>
      </c>
      <c r="L130" s="185"/>
      <c r="M130" s="185"/>
      <c r="N130" s="185"/>
      <c r="O130" s="185"/>
      <c r="P130" s="185"/>
      <c r="Q130" s="185"/>
      <c r="R130" s="185"/>
      <c r="S130" s="185"/>
      <c r="T130" s="185"/>
      <c r="U130" s="185"/>
      <c r="V130" s="185"/>
      <c r="W130" s="185"/>
      <c r="X130" s="185"/>
      <c r="Y130" s="185"/>
      <c r="Z130" s="185"/>
      <c r="AA130" s="185"/>
      <c r="AB130" s="185"/>
      <c r="AC130" s="185"/>
      <c r="AD130" s="185"/>
      <c r="AE130" s="185"/>
    </row>
    <row r="131" spans="1:31" ht="13.5" customHeight="1" x14ac:dyDescent="0.3">
      <c r="A131" s="268"/>
      <c r="B131" s="366"/>
      <c r="C131" s="366"/>
      <c r="D131" s="186" t="s">
        <v>336</v>
      </c>
      <c r="E131" s="187" t="s">
        <v>337</v>
      </c>
      <c r="F131" s="186" t="s">
        <v>338</v>
      </c>
      <c r="G131" s="186" t="s">
        <v>339</v>
      </c>
      <c r="H131" s="186" t="s">
        <v>366</v>
      </c>
      <c r="I131" s="189" t="s">
        <v>341</v>
      </c>
      <c r="J131" s="366"/>
      <c r="K131" s="280"/>
      <c r="L131" s="185"/>
      <c r="M131" s="185"/>
      <c r="N131" s="185"/>
      <c r="O131" s="185"/>
      <c r="P131" s="185"/>
      <c r="Q131" s="185"/>
      <c r="R131" s="185"/>
      <c r="S131" s="185"/>
      <c r="T131" s="185"/>
      <c r="U131" s="185"/>
      <c r="V131" s="185"/>
      <c r="W131" s="185"/>
      <c r="X131" s="185"/>
      <c r="Y131" s="185"/>
      <c r="Z131" s="185"/>
      <c r="AA131" s="185"/>
      <c r="AB131" s="185"/>
      <c r="AC131" s="185"/>
      <c r="AD131" s="185"/>
      <c r="AE131" s="185"/>
    </row>
    <row r="132" spans="1:31" ht="20.25" customHeight="1" x14ac:dyDescent="0.3">
      <c r="A132" s="528" t="e">
        <f>DESCRIPCION!#REF!</f>
        <v>#REF!</v>
      </c>
      <c r="B132" s="396" t="e">
        <f>DESCRIPCION!#REF!</f>
        <v>#REF!</v>
      </c>
      <c r="C132" s="528"/>
      <c r="D132" s="520" t="s">
        <v>343</v>
      </c>
      <c r="E132" s="191" t="s">
        <v>344</v>
      </c>
      <c r="F132" s="192" t="s">
        <v>374</v>
      </c>
      <c r="G132" s="192">
        <f>IF(F132="Asignado",15,0)</f>
        <v>0</v>
      </c>
      <c r="H132" s="509" t="str">
        <f>IF(AND(G139&gt;0,G139&lt;=85),"Débil",IF(AND(G139&gt;85,G139&lt;=95),"Moderado",IF(G139&gt;96,"Fuerte"," ")))</f>
        <v xml:space="preserve"> </v>
      </c>
      <c r="I132" s="509" t="s">
        <v>374</v>
      </c>
      <c r="J132" s="50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19"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x14ac:dyDescent="0.3">
      <c r="A133" s="267"/>
      <c r="B133" s="279"/>
      <c r="C133" s="267"/>
      <c r="D133" s="351"/>
      <c r="E133" s="22" t="s">
        <v>347</v>
      </c>
      <c r="F133" s="46" t="s">
        <v>374</v>
      </c>
      <c r="G133" s="46">
        <f>IF(F133="Adecuado",15,0)</f>
        <v>0</v>
      </c>
      <c r="H133" s="351"/>
      <c r="I133" s="351"/>
      <c r="J133" s="351"/>
      <c r="K133" s="279"/>
      <c r="L133" s="2"/>
      <c r="M133" s="2"/>
      <c r="N133" s="2"/>
      <c r="O133" s="2"/>
      <c r="P133" s="2"/>
      <c r="Q133" s="2"/>
      <c r="R133" s="2"/>
      <c r="S133" s="2"/>
      <c r="T133" s="2"/>
      <c r="U133" s="2"/>
      <c r="V133" s="2"/>
      <c r="W133" s="2"/>
      <c r="X133" s="2"/>
      <c r="Y133" s="2"/>
      <c r="Z133" s="2"/>
      <c r="AA133" s="2"/>
      <c r="AB133" s="2"/>
      <c r="AC133" s="2"/>
      <c r="AD133" s="2"/>
      <c r="AE133" s="2"/>
    </row>
    <row r="134" spans="1:31" ht="13.5" customHeight="1" x14ac:dyDescent="0.3">
      <c r="A134" s="267"/>
      <c r="B134" s="279"/>
      <c r="C134" s="267"/>
      <c r="D134" s="190" t="s">
        <v>349</v>
      </c>
      <c r="E134" s="22" t="s">
        <v>350</v>
      </c>
      <c r="F134" s="46" t="s">
        <v>374</v>
      </c>
      <c r="G134" s="46">
        <f>IF(F134="Oportuna",15,0)</f>
        <v>0</v>
      </c>
      <c r="H134" s="351"/>
      <c r="I134" s="351"/>
      <c r="J134" s="351"/>
      <c r="K134" s="279"/>
      <c r="L134" s="2"/>
      <c r="M134" s="2"/>
      <c r="N134" s="2"/>
      <c r="O134" s="2"/>
      <c r="P134" s="2"/>
      <c r="Q134" s="2"/>
      <c r="R134" s="2"/>
      <c r="S134" s="2"/>
      <c r="T134" s="2"/>
      <c r="U134" s="2"/>
      <c r="V134" s="2"/>
      <c r="W134" s="2"/>
      <c r="X134" s="2"/>
      <c r="Y134" s="2"/>
      <c r="Z134" s="2"/>
      <c r="AA134" s="2"/>
      <c r="AB134" s="2"/>
      <c r="AC134" s="2"/>
      <c r="AD134" s="2"/>
      <c r="AE134" s="2"/>
    </row>
    <row r="135" spans="1:31" ht="13.5" customHeight="1" x14ac:dyDescent="0.3">
      <c r="A135" s="267"/>
      <c r="B135" s="279"/>
      <c r="C135" s="267"/>
      <c r="D135" s="190" t="s">
        <v>352</v>
      </c>
      <c r="E135" s="22" t="s">
        <v>353</v>
      </c>
      <c r="F135" s="87" t="s">
        <v>374</v>
      </c>
      <c r="G135" s="46">
        <f>IF(F135="Prevenir",15,IF(F135="Detectar",10,0))</f>
        <v>0</v>
      </c>
      <c r="H135" s="351"/>
      <c r="I135" s="351"/>
      <c r="J135" s="351"/>
      <c r="K135" s="279"/>
      <c r="L135" s="2"/>
      <c r="M135" s="2"/>
      <c r="N135" s="2"/>
      <c r="O135" s="2"/>
      <c r="P135" s="2"/>
      <c r="Q135" s="2"/>
      <c r="R135" s="2"/>
      <c r="S135" s="2"/>
      <c r="T135" s="2"/>
      <c r="U135" s="2"/>
      <c r="V135" s="2"/>
      <c r="W135" s="2"/>
      <c r="X135" s="2"/>
      <c r="Y135" s="2"/>
      <c r="Z135" s="2"/>
      <c r="AA135" s="2"/>
      <c r="AB135" s="2"/>
      <c r="AC135" s="2"/>
      <c r="AD135" s="2"/>
      <c r="AE135" s="2"/>
    </row>
    <row r="136" spans="1:31" ht="13.5" customHeight="1" x14ac:dyDescent="0.3">
      <c r="A136" s="267"/>
      <c r="B136" s="279"/>
      <c r="C136" s="267"/>
      <c r="D136" s="190" t="s">
        <v>368</v>
      </c>
      <c r="E136" s="22" t="s">
        <v>356</v>
      </c>
      <c r="F136" s="46" t="s">
        <v>374</v>
      </c>
      <c r="G136" s="46">
        <f>IF(F136="Confiable",15,0)</f>
        <v>0</v>
      </c>
      <c r="H136" s="351"/>
      <c r="I136" s="351"/>
      <c r="J136" s="351"/>
      <c r="K136" s="279"/>
      <c r="L136" s="2"/>
      <c r="M136" s="2"/>
      <c r="N136" s="2"/>
      <c r="O136" s="2"/>
      <c r="P136" s="2"/>
      <c r="Q136" s="2"/>
      <c r="R136" s="2"/>
      <c r="S136" s="2"/>
      <c r="T136" s="2"/>
      <c r="U136" s="2"/>
      <c r="V136" s="2"/>
      <c r="W136" s="2"/>
      <c r="X136" s="2"/>
      <c r="Y136" s="2"/>
      <c r="Z136" s="2"/>
      <c r="AA136" s="2"/>
      <c r="AB136" s="2"/>
      <c r="AC136" s="2"/>
      <c r="AD136" s="2"/>
      <c r="AE136" s="2"/>
    </row>
    <row r="137" spans="1:31" ht="13.5" customHeight="1" x14ac:dyDescent="0.3">
      <c r="A137" s="267"/>
      <c r="B137" s="279"/>
      <c r="C137" s="267"/>
      <c r="D137" s="190" t="s">
        <v>369</v>
      </c>
      <c r="E137" s="22" t="s">
        <v>359</v>
      </c>
      <c r="F137" s="87" t="s">
        <v>374</v>
      </c>
      <c r="G137" s="46">
        <f>IF(F137="Se investigan y se resuelven oportunamente",15,0)</f>
        <v>0</v>
      </c>
      <c r="H137" s="351"/>
      <c r="I137" s="351"/>
      <c r="J137" s="351"/>
      <c r="K137" s="279"/>
      <c r="L137" s="2"/>
      <c r="M137" s="2"/>
      <c r="N137" s="2"/>
      <c r="O137" s="2"/>
      <c r="P137" s="2"/>
      <c r="Q137" s="2"/>
      <c r="R137" s="2"/>
      <c r="S137" s="2"/>
      <c r="T137" s="2"/>
      <c r="U137" s="2"/>
      <c r="V137" s="2"/>
      <c r="W137" s="2"/>
      <c r="X137" s="2"/>
      <c r="Y137" s="2"/>
      <c r="Z137" s="2"/>
      <c r="AA137" s="2"/>
      <c r="AB137" s="2"/>
      <c r="AC137" s="2"/>
      <c r="AD137" s="2"/>
      <c r="AE137" s="2"/>
    </row>
    <row r="138" spans="1:31" ht="13.5" customHeight="1" x14ac:dyDescent="0.3">
      <c r="A138" s="326"/>
      <c r="B138" s="330"/>
      <c r="C138" s="326"/>
      <c r="D138" s="194" t="s">
        <v>361</v>
      </c>
      <c r="E138" s="22" t="s">
        <v>362</v>
      </c>
      <c r="F138" s="46" t="s">
        <v>374</v>
      </c>
      <c r="G138" s="46">
        <f>IF(F138="Completa",10,IF(F138="Incompleta",5,0))</f>
        <v>0</v>
      </c>
      <c r="H138" s="352"/>
      <c r="I138" s="352"/>
      <c r="J138" s="352"/>
      <c r="K138" s="330"/>
      <c r="L138" s="2"/>
      <c r="M138" s="2"/>
      <c r="N138" s="2"/>
      <c r="O138" s="2"/>
      <c r="P138" s="2"/>
      <c r="Q138" s="2"/>
      <c r="R138" s="2"/>
      <c r="S138" s="2"/>
      <c r="T138" s="2"/>
      <c r="U138" s="2"/>
      <c r="V138" s="2"/>
      <c r="W138" s="2"/>
      <c r="X138" s="2"/>
      <c r="Y138" s="2"/>
      <c r="Z138" s="2"/>
      <c r="AA138" s="2"/>
      <c r="AB138" s="2"/>
      <c r="AC138" s="2"/>
      <c r="AD138" s="2"/>
      <c r="AE138" s="2"/>
    </row>
    <row r="139" spans="1:31" ht="13.5" customHeight="1" x14ac:dyDescent="0.3">
      <c r="A139" s="210"/>
      <c r="B139" s="211"/>
      <c r="C139" s="208"/>
      <c r="D139" s="198"/>
      <c r="E139" s="199" t="s">
        <v>364</v>
      </c>
      <c r="F139" s="200"/>
      <c r="G139" s="200">
        <f>SUM(G132:G138)</f>
        <v>0</v>
      </c>
      <c r="H139" s="215"/>
      <c r="I139" s="216"/>
      <c r="J139" s="216"/>
      <c r="K139" s="217"/>
      <c r="L139" s="2"/>
      <c r="M139" s="2"/>
      <c r="N139" s="2"/>
      <c r="O139" s="2"/>
      <c r="P139" s="2"/>
      <c r="Q139" s="2"/>
      <c r="R139" s="2"/>
      <c r="S139" s="2"/>
      <c r="T139" s="2"/>
      <c r="U139" s="2"/>
      <c r="V139" s="2"/>
      <c r="W139" s="2"/>
      <c r="X139" s="2"/>
      <c r="Y139" s="2"/>
      <c r="Z139" s="2"/>
      <c r="AA139" s="2"/>
      <c r="AB139" s="2"/>
      <c r="AC139" s="2"/>
      <c r="AD139" s="2"/>
      <c r="AE139" s="2"/>
    </row>
    <row r="140" spans="1:31" ht="13.5" customHeight="1" x14ac:dyDescent="0.3">
      <c r="A140" s="20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10" t="s">
        <v>329</v>
      </c>
      <c r="B141" s="511" t="s">
        <v>330</v>
      </c>
      <c r="C141" s="513" t="s">
        <v>365</v>
      </c>
      <c r="D141" s="514" t="s">
        <v>332</v>
      </c>
      <c r="E141" s="282"/>
      <c r="F141" s="282"/>
      <c r="G141" s="282"/>
      <c r="H141" s="355"/>
      <c r="I141" s="184" t="s">
        <v>333</v>
      </c>
      <c r="J141" s="507" t="s">
        <v>334</v>
      </c>
      <c r="K141" s="515" t="s">
        <v>335</v>
      </c>
      <c r="L141" s="185"/>
      <c r="M141" s="185"/>
      <c r="N141" s="185"/>
      <c r="O141" s="185"/>
      <c r="P141" s="185"/>
      <c r="Q141" s="185"/>
      <c r="R141" s="185"/>
      <c r="S141" s="185"/>
      <c r="T141" s="185"/>
      <c r="U141" s="185"/>
      <c r="V141" s="185"/>
      <c r="W141" s="185"/>
      <c r="X141" s="185"/>
      <c r="Y141" s="185"/>
      <c r="Z141" s="185"/>
      <c r="AA141" s="185"/>
      <c r="AB141" s="185"/>
      <c r="AC141" s="185"/>
      <c r="AD141" s="185"/>
      <c r="AE141" s="185"/>
    </row>
    <row r="142" spans="1:31" ht="13.5" customHeight="1" x14ac:dyDescent="0.3">
      <c r="A142" s="268"/>
      <c r="B142" s="366"/>
      <c r="C142" s="366"/>
      <c r="D142" s="186" t="s">
        <v>336</v>
      </c>
      <c r="E142" s="187" t="s">
        <v>337</v>
      </c>
      <c r="F142" s="186" t="s">
        <v>338</v>
      </c>
      <c r="G142" s="186" t="s">
        <v>339</v>
      </c>
      <c r="H142" s="186" t="s">
        <v>366</v>
      </c>
      <c r="I142" s="189" t="s">
        <v>341</v>
      </c>
      <c r="J142" s="366"/>
      <c r="K142" s="280"/>
      <c r="L142" s="185"/>
      <c r="M142" s="185"/>
      <c r="N142" s="185"/>
      <c r="O142" s="185"/>
      <c r="P142" s="185"/>
      <c r="Q142" s="185"/>
      <c r="R142" s="185"/>
      <c r="S142" s="185"/>
      <c r="T142" s="185"/>
      <c r="U142" s="185"/>
      <c r="V142" s="185"/>
      <c r="W142" s="185"/>
      <c r="X142" s="185"/>
      <c r="Y142" s="185"/>
      <c r="Z142" s="185"/>
      <c r="AA142" s="185"/>
      <c r="AB142" s="185"/>
      <c r="AC142" s="185"/>
      <c r="AD142" s="185"/>
      <c r="AE142" s="185"/>
    </row>
    <row r="143" spans="1:31" ht="20.25" customHeight="1" x14ac:dyDescent="0.3">
      <c r="A143" s="528" t="e">
        <f>DESCRIPCION!#REF!</f>
        <v>#REF!</v>
      </c>
      <c r="B143" s="396" t="e">
        <f>DESCRIPCION!#REF!</f>
        <v>#REF!</v>
      </c>
      <c r="C143" s="528"/>
      <c r="D143" s="520" t="s">
        <v>343</v>
      </c>
      <c r="E143" s="191" t="s">
        <v>344</v>
      </c>
      <c r="F143" s="192" t="s">
        <v>374</v>
      </c>
      <c r="G143" s="192">
        <f>IF(F143="Asignado",15,0)</f>
        <v>0</v>
      </c>
      <c r="H143" s="509" t="str">
        <f>IF(AND(G150&gt;0,G150&lt;=85),"Débil",IF(AND(G150&gt;85,G150&lt;=95),"Moderado",IF(G150&gt;96,"Fuerte"," ")))</f>
        <v xml:space="preserve"> </v>
      </c>
      <c r="I143" s="509" t="s">
        <v>374</v>
      </c>
      <c r="J143" s="50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19"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x14ac:dyDescent="0.3">
      <c r="A144" s="267"/>
      <c r="B144" s="279"/>
      <c r="C144" s="267"/>
      <c r="D144" s="351"/>
      <c r="E144" s="22" t="s">
        <v>347</v>
      </c>
      <c r="F144" s="46" t="s">
        <v>374</v>
      </c>
      <c r="G144" s="46">
        <f>IF(F144="Adecuado",15,0)</f>
        <v>0</v>
      </c>
      <c r="H144" s="351"/>
      <c r="I144" s="351"/>
      <c r="J144" s="351"/>
      <c r="K144" s="279"/>
      <c r="L144" s="2"/>
      <c r="M144" s="2"/>
      <c r="N144" s="2"/>
      <c r="O144" s="2"/>
      <c r="P144" s="2"/>
      <c r="Q144" s="2"/>
      <c r="R144" s="2"/>
      <c r="S144" s="2"/>
      <c r="T144" s="2"/>
      <c r="U144" s="2"/>
      <c r="V144" s="2"/>
      <c r="W144" s="2"/>
      <c r="X144" s="2"/>
      <c r="Y144" s="2"/>
      <c r="Z144" s="2"/>
      <c r="AA144" s="2"/>
      <c r="AB144" s="2"/>
      <c r="AC144" s="2"/>
      <c r="AD144" s="2"/>
      <c r="AE144" s="2"/>
    </row>
    <row r="145" spans="1:31" ht="13.5" customHeight="1" x14ac:dyDescent="0.3">
      <c r="A145" s="267"/>
      <c r="B145" s="279"/>
      <c r="C145" s="267"/>
      <c r="D145" s="190" t="s">
        <v>349</v>
      </c>
      <c r="E145" s="22" t="s">
        <v>350</v>
      </c>
      <c r="F145" s="46" t="s">
        <v>374</v>
      </c>
      <c r="G145" s="46">
        <f>IF(F145="Oportuna",15,0)</f>
        <v>0</v>
      </c>
      <c r="H145" s="351"/>
      <c r="I145" s="351"/>
      <c r="J145" s="351"/>
      <c r="K145" s="279"/>
      <c r="L145" s="2"/>
      <c r="M145" s="2"/>
      <c r="N145" s="2"/>
      <c r="O145" s="2"/>
      <c r="P145" s="2"/>
      <c r="Q145" s="2"/>
      <c r="R145" s="2"/>
      <c r="S145" s="2"/>
      <c r="T145" s="2"/>
      <c r="U145" s="2"/>
      <c r="V145" s="2"/>
      <c r="W145" s="2"/>
      <c r="X145" s="2"/>
      <c r="Y145" s="2"/>
      <c r="Z145" s="2"/>
      <c r="AA145" s="2"/>
      <c r="AB145" s="2"/>
      <c r="AC145" s="2"/>
      <c r="AD145" s="2"/>
      <c r="AE145" s="2"/>
    </row>
    <row r="146" spans="1:31" ht="13.5" customHeight="1" x14ac:dyDescent="0.3">
      <c r="A146" s="267"/>
      <c r="B146" s="279"/>
      <c r="C146" s="267"/>
      <c r="D146" s="190" t="s">
        <v>352</v>
      </c>
      <c r="E146" s="22" t="s">
        <v>353</v>
      </c>
      <c r="F146" s="87" t="s">
        <v>374</v>
      </c>
      <c r="G146" s="46">
        <f>IF(F146="Prevenir",15,IF(F146="Detectar",10,0))</f>
        <v>0</v>
      </c>
      <c r="H146" s="351"/>
      <c r="I146" s="351"/>
      <c r="J146" s="351"/>
      <c r="K146" s="279"/>
      <c r="L146" s="2"/>
      <c r="M146" s="2"/>
      <c r="N146" s="2"/>
      <c r="O146" s="2"/>
      <c r="P146" s="2"/>
      <c r="Q146" s="2"/>
      <c r="R146" s="2"/>
      <c r="S146" s="2"/>
      <c r="T146" s="2"/>
      <c r="U146" s="2"/>
      <c r="V146" s="2"/>
      <c r="W146" s="2"/>
      <c r="X146" s="2"/>
      <c r="Y146" s="2"/>
      <c r="Z146" s="2"/>
      <c r="AA146" s="2"/>
      <c r="AB146" s="2"/>
      <c r="AC146" s="2"/>
      <c r="AD146" s="2"/>
      <c r="AE146" s="2"/>
    </row>
    <row r="147" spans="1:31" ht="13.5" customHeight="1" x14ac:dyDescent="0.3">
      <c r="A147" s="267"/>
      <c r="B147" s="279"/>
      <c r="C147" s="267"/>
      <c r="D147" s="190" t="s">
        <v>368</v>
      </c>
      <c r="E147" s="22" t="s">
        <v>356</v>
      </c>
      <c r="F147" s="46" t="s">
        <v>374</v>
      </c>
      <c r="G147" s="46">
        <f>IF(F147="Confiable",15,0)</f>
        <v>0</v>
      </c>
      <c r="H147" s="351"/>
      <c r="I147" s="351"/>
      <c r="J147" s="351"/>
      <c r="K147" s="279"/>
      <c r="L147" s="2"/>
      <c r="M147" s="2"/>
      <c r="N147" s="2"/>
      <c r="O147" s="2"/>
      <c r="P147" s="2"/>
      <c r="Q147" s="2"/>
      <c r="R147" s="2"/>
      <c r="S147" s="2"/>
      <c r="T147" s="2"/>
      <c r="U147" s="2"/>
      <c r="V147" s="2"/>
      <c r="W147" s="2"/>
      <c r="X147" s="2"/>
      <c r="Y147" s="2"/>
      <c r="Z147" s="2"/>
      <c r="AA147" s="2"/>
      <c r="AB147" s="2"/>
      <c r="AC147" s="2"/>
      <c r="AD147" s="2"/>
      <c r="AE147" s="2"/>
    </row>
    <row r="148" spans="1:31" ht="13.5" customHeight="1" x14ac:dyDescent="0.3">
      <c r="A148" s="267"/>
      <c r="B148" s="279"/>
      <c r="C148" s="267"/>
      <c r="D148" s="190" t="s">
        <v>369</v>
      </c>
      <c r="E148" s="22" t="s">
        <v>359</v>
      </c>
      <c r="F148" s="87" t="s">
        <v>374</v>
      </c>
      <c r="G148" s="46">
        <f>IF(F148="Se investigan y se resuelven oportunamente",15,0)</f>
        <v>0</v>
      </c>
      <c r="H148" s="351"/>
      <c r="I148" s="351"/>
      <c r="J148" s="351"/>
      <c r="K148" s="279"/>
      <c r="L148" s="2"/>
      <c r="M148" s="2"/>
      <c r="N148" s="2"/>
      <c r="O148" s="2"/>
      <c r="P148" s="2"/>
      <c r="Q148" s="2"/>
      <c r="R148" s="2"/>
      <c r="S148" s="2"/>
      <c r="T148" s="2"/>
      <c r="U148" s="2"/>
      <c r="V148" s="2"/>
      <c r="W148" s="2"/>
      <c r="X148" s="2"/>
      <c r="Y148" s="2"/>
      <c r="Z148" s="2"/>
      <c r="AA148" s="2"/>
      <c r="AB148" s="2"/>
      <c r="AC148" s="2"/>
      <c r="AD148" s="2"/>
      <c r="AE148" s="2"/>
    </row>
    <row r="149" spans="1:31" ht="13.5" customHeight="1" x14ac:dyDescent="0.3">
      <c r="A149" s="326"/>
      <c r="B149" s="330"/>
      <c r="C149" s="326"/>
      <c r="D149" s="194" t="s">
        <v>361</v>
      </c>
      <c r="E149" s="22" t="s">
        <v>362</v>
      </c>
      <c r="F149" s="46" t="s">
        <v>374</v>
      </c>
      <c r="G149" s="46">
        <f>IF(F149="Completa",10,IF(F149="Incompleta",5,0))</f>
        <v>0</v>
      </c>
      <c r="H149" s="352"/>
      <c r="I149" s="352"/>
      <c r="J149" s="352"/>
      <c r="K149" s="330"/>
      <c r="L149" s="2"/>
      <c r="M149" s="2"/>
      <c r="N149" s="2"/>
      <c r="O149" s="2"/>
      <c r="P149" s="2"/>
      <c r="Q149" s="2"/>
      <c r="R149" s="2"/>
      <c r="S149" s="2"/>
      <c r="T149" s="2"/>
      <c r="U149" s="2"/>
      <c r="V149" s="2"/>
      <c r="W149" s="2"/>
      <c r="X149" s="2"/>
      <c r="Y149" s="2"/>
      <c r="Z149" s="2"/>
      <c r="AA149" s="2"/>
      <c r="AB149" s="2"/>
      <c r="AC149" s="2"/>
      <c r="AD149" s="2"/>
      <c r="AE149" s="2"/>
    </row>
    <row r="150" spans="1:31" ht="13.5" customHeight="1" x14ac:dyDescent="0.3">
      <c r="A150" s="210"/>
      <c r="B150" s="211"/>
      <c r="C150" s="208"/>
      <c r="D150" s="198"/>
      <c r="E150" s="199" t="s">
        <v>364</v>
      </c>
      <c r="F150" s="200"/>
      <c r="G150" s="200">
        <f>SUM(G143:G149)</f>
        <v>0</v>
      </c>
      <c r="H150" s="215"/>
      <c r="I150" s="216"/>
      <c r="J150" s="216"/>
      <c r="K150" s="217"/>
      <c r="L150" s="2"/>
      <c r="M150" s="2"/>
      <c r="N150" s="2"/>
      <c r="O150" s="2"/>
      <c r="P150" s="2"/>
      <c r="Q150" s="2"/>
      <c r="R150" s="2"/>
      <c r="S150" s="2"/>
      <c r="T150" s="2"/>
      <c r="U150" s="2"/>
      <c r="V150" s="2"/>
      <c r="W150" s="2"/>
      <c r="X150" s="2"/>
      <c r="Y150" s="2"/>
      <c r="Z150" s="2"/>
      <c r="AA150" s="2"/>
      <c r="AB150" s="2"/>
      <c r="AC150" s="2"/>
      <c r="AD150" s="2"/>
      <c r="AE150" s="2"/>
    </row>
    <row r="151" spans="1:31"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x14ac:dyDescent="0.3">
      <c r="A152" s="510" t="s">
        <v>329</v>
      </c>
      <c r="B152" s="511" t="s">
        <v>330</v>
      </c>
      <c r="C152" s="513" t="s">
        <v>365</v>
      </c>
      <c r="D152" s="514" t="s">
        <v>332</v>
      </c>
      <c r="E152" s="282"/>
      <c r="F152" s="282"/>
      <c r="G152" s="282"/>
      <c r="H152" s="355"/>
      <c r="I152" s="184" t="s">
        <v>333</v>
      </c>
      <c r="J152" s="507" t="s">
        <v>334</v>
      </c>
      <c r="K152" s="515" t="s">
        <v>335</v>
      </c>
      <c r="L152" s="2"/>
      <c r="M152" s="2"/>
      <c r="N152" s="2"/>
      <c r="O152" s="2"/>
      <c r="P152" s="2"/>
      <c r="Q152" s="2"/>
      <c r="R152" s="2"/>
      <c r="S152" s="2"/>
      <c r="T152" s="2"/>
      <c r="U152" s="2"/>
      <c r="V152" s="2"/>
      <c r="W152" s="2"/>
      <c r="X152" s="2"/>
      <c r="Y152" s="2"/>
      <c r="Z152" s="2"/>
      <c r="AA152" s="2"/>
      <c r="AB152" s="2"/>
      <c r="AC152" s="2"/>
      <c r="AD152" s="2"/>
      <c r="AE152" s="2"/>
    </row>
    <row r="153" spans="1:31" ht="13.5" customHeight="1" x14ac:dyDescent="0.3">
      <c r="A153" s="268"/>
      <c r="B153" s="366"/>
      <c r="C153" s="366"/>
      <c r="D153" s="186" t="s">
        <v>336</v>
      </c>
      <c r="E153" s="187" t="s">
        <v>337</v>
      </c>
      <c r="F153" s="186" t="s">
        <v>338</v>
      </c>
      <c r="G153" s="186" t="s">
        <v>339</v>
      </c>
      <c r="H153" s="186" t="s">
        <v>366</v>
      </c>
      <c r="I153" s="189" t="s">
        <v>341</v>
      </c>
      <c r="J153" s="366"/>
      <c r="K153" s="280"/>
      <c r="L153" s="2"/>
      <c r="M153" s="2"/>
      <c r="N153" s="2"/>
      <c r="O153" s="2"/>
      <c r="P153" s="2"/>
      <c r="Q153" s="2"/>
      <c r="R153" s="2"/>
      <c r="S153" s="2"/>
      <c r="T153" s="2"/>
      <c r="U153" s="2"/>
      <c r="V153" s="2"/>
      <c r="W153" s="2"/>
      <c r="X153" s="2"/>
      <c r="Y153" s="2"/>
      <c r="Z153" s="2"/>
      <c r="AA153" s="2"/>
      <c r="AB153" s="2"/>
      <c r="AC153" s="2"/>
      <c r="AD153" s="2"/>
      <c r="AE153" s="2"/>
    </row>
    <row r="154" spans="1:31" ht="13.5" customHeight="1" x14ac:dyDescent="0.3">
      <c r="A154" s="528" t="e">
        <f>DESCRIPCION!#REF!</f>
        <v>#REF!</v>
      </c>
      <c r="B154" s="396" t="e">
        <f>DESCRIPCION!#REF!</f>
        <v>#REF!</v>
      </c>
      <c r="C154" s="528"/>
      <c r="D154" s="520" t="s">
        <v>343</v>
      </c>
      <c r="E154" s="191" t="s">
        <v>344</v>
      </c>
      <c r="F154" s="192" t="s">
        <v>374</v>
      </c>
      <c r="G154" s="192">
        <f>IF(F154="Asignado",15,0)</f>
        <v>0</v>
      </c>
      <c r="H154" s="509" t="str">
        <f>IF(AND(G161&gt;0,G161&lt;=85),"Débil",IF(AND(G161&gt;85,G161&lt;=95),"Moderado",IF(G161&gt;96,"Fuerte"," ")))</f>
        <v xml:space="preserve"> </v>
      </c>
      <c r="I154" s="509" t="s">
        <v>374</v>
      </c>
      <c r="J154" s="50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19"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x14ac:dyDescent="0.3">
      <c r="A155" s="267"/>
      <c r="B155" s="279"/>
      <c r="C155" s="267"/>
      <c r="D155" s="351"/>
      <c r="E155" s="22" t="s">
        <v>347</v>
      </c>
      <c r="F155" s="46" t="s">
        <v>374</v>
      </c>
      <c r="G155" s="46">
        <f>IF(F155="Adecuado",15,0)</f>
        <v>0</v>
      </c>
      <c r="H155" s="351"/>
      <c r="I155" s="351"/>
      <c r="J155" s="351"/>
      <c r="K155" s="279"/>
      <c r="L155" s="2"/>
      <c r="M155" s="2"/>
      <c r="N155" s="2"/>
      <c r="O155" s="2"/>
      <c r="P155" s="2"/>
      <c r="Q155" s="2"/>
      <c r="R155" s="2"/>
      <c r="S155" s="2"/>
      <c r="T155" s="2"/>
      <c r="U155" s="2"/>
      <c r="V155" s="2"/>
      <c r="W155" s="2"/>
      <c r="X155" s="2"/>
      <c r="Y155" s="2"/>
      <c r="Z155" s="2"/>
      <c r="AA155" s="2"/>
      <c r="AB155" s="2"/>
      <c r="AC155" s="2"/>
      <c r="AD155" s="2"/>
      <c r="AE155" s="2"/>
    </row>
    <row r="156" spans="1:31" ht="13.5" customHeight="1" x14ac:dyDescent="0.3">
      <c r="A156" s="267"/>
      <c r="B156" s="279"/>
      <c r="C156" s="267"/>
      <c r="D156" s="190" t="s">
        <v>349</v>
      </c>
      <c r="E156" s="22" t="s">
        <v>350</v>
      </c>
      <c r="F156" s="46" t="s">
        <v>374</v>
      </c>
      <c r="G156" s="46">
        <f>IF(F156="Oportuna",15,0)</f>
        <v>0</v>
      </c>
      <c r="H156" s="351"/>
      <c r="I156" s="351"/>
      <c r="J156" s="351"/>
      <c r="K156" s="279"/>
      <c r="L156" s="2"/>
      <c r="M156" s="2"/>
      <c r="N156" s="2"/>
      <c r="O156" s="2"/>
      <c r="P156" s="2"/>
      <c r="Q156" s="2"/>
      <c r="R156" s="2"/>
      <c r="S156" s="2"/>
      <c r="T156" s="2"/>
      <c r="U156" s="2"/>
      <c r="V156" s="2"/>
      <c r="W156" s="2"/>
      <c r="X156" s="2"/>
      <c r="Y156" s="2"/>
      <c r="Z156" s="2"/>
      <c r="AA156" s="2"/>
      <c r="AB156" s="2"/>
      <c r="AC156" s="2"/>
      <c r="AD156" s="2"/>
      <c r="AE156" s="2"/>
    </row>
    <row r="157" spans="1:31" ht="13.5" customHeight="1" x14ac:dyDescent="0.3">
      <c r="A157" s="267"/>
      <c r="B157" s="279"/>
      <c r="C157" s="267"/>
      <c r="D157" s="190" t="s">
        <v>352</v>
      </c>
      <c r="E157" s="22" t="s">
        <v>353</v>
      </c>
      <c r="F157" s="87" t="s">
        <v>374</v>
      </c>
      <c r="G157" s="46">
        <f>IF(F157="Prevenir",15,IF(F157="Detectar",10,0))</f>
        <v>0</v>
      </c>
      <c r="H157" s="351"/>
      <c r="I157" s="351"/>
      <c r="J157" s="351"/>
      <c r="K157" s="279"/>
      <c r="L157" s="2"/>
      <c r="M157" s="2"/>
      <c r="N157" s="2"/>
      <c r="O157" s="2"/>
      <c r="P157" s="2"/>
      <c r="Q157" s="2"/>
      <c r="R157" s="2"/>
      <c r="S157" s="2"/>
      <c r="T157" s="2"/>
      <c r="U157" s="2"/>
      <c r="V157" s="2"/>
      <c r="W157" s="2"/>
      <c r="X157" s="2"/>
      <c r="Y157" s="2"/>
      <c r="Z157" s="2"/>
      <c r="AA157" s="2"/>
      <c r="AB157" s="2"/>
      <c r="AC157" s="2"/>
      <c r="AD157" s="2"/>
      <c r="AE157" s="2"/>
    </row>
    <row r="158" spans="1:31" ht="13.5" customHeight="1" x14ac:dyDescent="0.3">
      <c r="A158" s="267"/>
      <c r="B158" s="279"/>
      <c r="C158" s="267"/>
      <c r="D158" s="190" t="s">
        <v>368</v>
      </c>
      <c r="E158" s="22" t="s">
        <v>356</v>
      </c>
      <c r="F158" s="46" t="s">
        <v>374</v>
      </c>
      <c r="G158" s="46">
        <f>IF(F158="Confiable",15,0)</f>
        <v>0</v>
      </c>
      <c r="H158" s="351"/>
      <c r="I158" s="351"/>
      <c r="J158" s="351"/>
      <c r="K158" s="279"/>
      <c r="L158" s="2"/>
      <c r="M158" s="2"/>
      <c r="N158" s="2"/>
      <c r="O158" s="2"/>
      <c r="P158" s="2"/>
      <c r="Q158" s="2"/>
      <c r="R158" s="2"/>
      <c r="S158" s="2"/>
      <c r="T158" s="2"/>
      <c r="U158" s="2"/>
      <c r="V158" s="2"/>
      <c r="W158" s="2"/>
      <c r="X158" s="2"/>
      <c r="Y158" s="2"/>
      <c r="Z158" s="2"/>
      <c r="AA158" s="2"/>
      <c r="AB158" s="2"/>
      <c r="AC158" s="2"/>
      <c r="AD158" s="2"/>
      <c r="AE158" s="2"/>
    </row>
    <row r="159" spans="1:31" ht="13.5" customHeight="1" x14ac:dyDescent="0.3">
      <c r="A159" s="267"/>
      <c r="B159" s="279"/>
      <c r="C159" s="267"/>
      <c r="D159" s="190" t="s">
        <v>369</v>
      </c>
      <c r="E159" s="22" t="s">
        <v>359</v>
      </c>
      <c r="F159" s="87" t="s">
        <v>374</v>
      </c>
      <c r="G159" s="46">
        <f>IF(F159="Se investigan y se resuelven oportunamente",15,0)</f>
        <v>0</v>
      </c>
      <c r="H159" s="351"/>
      <c r="I159" s="351"/>
      <c r="J159" s="351"/>
      <c r="K159" s="279"/>
      <c r="L159" s="2"/>
      <c r="M159" s="2"/>
      <c r="N159" s="2"/>
      <c r="O159" s="2"/>
      <c r="P159" s="2"/>
      <c r="Q159" s="2"/>
      <c r="R159" s="2"/>
      <c r="S159" s="2"/>
      <c r="T159" s="2"/>
      <c r="U159" s="2"/>
      <c r="V159" s="2"/>
      <c r="W159" s="2"/>
      <c r="X159" s="2"/>
      <c r="Y159" s="2"/>
      <c r="Z159" s="2"/>
      <c r="AA159" s="2"/>
      <c r="AB159" s="2"/>
      <c r="AC159" s="2"/>
      <c r="AD159" s="2"/>
      <c r="AE159" s="2"/>
    </row>
    <row r="160" spans="1:31" ht="13.5" customHeight="1" x14ac:dyDescent="0.3">
      <c r="A160" s="326"/>
      <c r="B160" s="330"/>
      <c r="C160" s="326"/>
      <c r="D160" s="194" t="s">
        <v>361</v>
      </c>
      <c r="E160" s="22" t="s">
        <v>362</v>
      </c>
      <c r="F160" s="46" t="s">
        <v>374</v>
      </c>
      <c r="G160" s="46">
        <f>IF(F160="Completa",10,IF(F160="Incompleta",5,0))</f>
        <v>0</v>
      </c>
      <c r="H160" s="352"/>
      <c r="I160" s="352"/>
      <c r="J160" s="352"/>
      <c r="K160" s="330"/>
      <c r="L160" s="2"/>
      <c r="M160" s="2"/>
      <c r="N160" s="2"/>
      <c r="O160" s="2"/>
      <c r="P160" s="2"/>
      <c r="Q160" s="2"/>
      <c r="R160" s="2"/>
      <c r="S160" s="2"/>
      <c r="T160" s="2"/>
      <c r="U160" s="2"/>
      <c r="V160" s="2"/>
      <c r="W160" s="2"/>
      <c r="X160" s="2"/>
      <c r="Y160" s="2"/>
      <c r="Z160" s="2"/>
      <c r="AA160" s="2"/>
      <c r="AB160" s="2"/>
      <c r="AC160" s="2"/>
      <c r="AD160" s="2"/>
      <c r="AE160" s="2"/>
    </row>
    <row r="161" spans="1:31" ht="13.5" customHeight="1" x14ac:dyDescent="0.3">
      <c r="A161" s="210"/>
      <c r="B161" s="211"/>
      <c r="C161" s="208"/>
      <c r="D161" s="198"/>
      <c r="E161" s="199" t="s">
        <v>364</v>
      </c>
      <c r="F161" s="200"/>
      <c r="G161" s="200">
        <f>SUM(G154:G160)</f>
        <v>0</v>
      </c>
      <c r="H161" s="215"/>
      <c r="I161" s="216"/>
      <c r="J161" s="216"/>
      <c r="K161" s="217"/>
      <c r="L161" s="2"/>
      <c r="M161" s="2"/>
      <c r="N161" s="2"/>
      <c r="O161" s="2"/>
      <c r="P161" s="2"/>
      <c r="Q161" s="2"/>
      <c r="R161" s="2"/>
      <c r="S161" s="2"/>
      <c r="T161" s="2"/>
      <c r="U161" s="2"/>
      <c r="V161" s="2"/>
      <c r="W161" s="2"/>
      <c r="X161" s="2"/>
      <c r="Y161" s="2"/>
      <c r="Z161" s="2"/>
      <c r="AA161" s="2"/>
      <c r="AB161" s="2"/>
      <c r="AC161" s="2"/>
      <c r="AD161" s="2"/>
      <c r="AE161" s="2"/>
    </row>
    <row r="162" spans="1:31"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10" t="s">
        <v>329</v>
      </c>
      <c r="B163" s="511" t="s">
        <v>330</v>
      </c>
      <c r="C163" s="513" t="s">
        <v>365</v>
      </c>
      <c r="D163" s="514" t="s">
        <v>332</v>
      </c>
      <c r="E163" s="282"/>
      <c r="F163" s="282"/>
      <c r="G163" s="282"/>
      <c r="H163" s="355"/>
      <c r="I163" s="184" t="s">
        <v>333</v>
      </c>
      <c r="J163" s="507" t="s">
        <v>334</v>
      </c>
      <c r="K163" s="515" t="s">
        <v>335</v>
      </c>
      <c r="L163" s="2"/>
      <c r="M163" s="2"/>
      <c r="N163" s="2"/>
      <c r="O163" s="2"/>
      <c r="P163" s="2"/>
      <c r="Q163" s="2"/>
      <c r="R163" s="2"/>
      <c r="S163" s="2"/>
      <c r="T163" s="2"/>
      <c r="U163" s="2"/>
      <c r="V163" s="2"/>
      <c r="W163" s="2"/>
      <c r="X163" s="2"/>
      <c r="Y163" s="2"/>
      <c r="Z163" s="2"/>
      <c r="AA163" s="2"/>
      <c r="AB163" s="2"/>
      <c r="AC163" s="2"/>
      <c r="AD163" s="2"/>
      <c r="AE163" s="2"/>
    </row>
    <row r="164" spans="1:31" ht="13.5" customHeight="1" x14ac:dyDescent="0.3">
      <c r="A164" s="268"/>
      <c r="B164" s="366"/>
      <c r="C164" s="366"/>
      <c r="D164" s="186" t="s">
        <v>336</v>
      </c>
      <c r="E164" s="187" t="s">
        <v>337</v>
      </c>
      <c r="F164" s="186" t="s">
        <v>338</v>
      </c>
      <c r="G164" s="186" t="s">
        <v>339</v>
      </c>
      <c r="H164" s="186" t="s">
        <v>366</v>
      </c>
      <c r="I164" s="189" t="s">
        <v>341</v>
      </c>
      <c r="J164" s="366"/>
      <c r="K164" s="280"/>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28" t="e">
        <f>DESCRIPCION!#REF!</f>
        <v>#REF!</v>
      </c>
      <c r="B165" s="396" t="e">
        <f>DESCRIPCION!#REF!</f>
        <v>#REF!</v>
      </c>
      <c r="C165" s="528"/>
      <c r="D165" s="520" t="s">
        <v>343</v>
      </c>
      <c r="E165" s="191" t="s">
        <v>344</v>
      </c>
      <c r="F165" s="192" t="s">
        <v>374</v>
      </c>
      <c r="G165" s="192">
        <f>IF(F165="Asignado",15,0)</f>
        <v>0</v>
      </c>
      <c r="H165" s="509" t="str">
        <f>IF(AND(G172&gt;0,G172&lt;=85),"Débil",IF(AND(G172&gt;85,G172&lt;=95),"Moderado",IF(G172&gt;96,"Fuerte"," ")))</f>
        <v xml:space="preserve"> </v>
      </c>
      <c r="I165" s="509" t="s">
        <v>374</v>
      </c>
      <c r="J165" s="50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19"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x14ac:dyDescent="0.3">
      <c r="A166" s="267"/>
      <c r="B166" s="279"/>
      <c r="C166" s="267"/>
      <c r="D166" s="351"/>
      <c r="E166" s="22" t="s">
        <v>347</v>
      </c>
      <c r="F166" s="46" t="s">
        <v>374</v>
      </c>
      <c r="G166" s="46">
        <f>IF(F166="Adecuado",15,0)</f>
        <v>0</v>
      </c>
      <c r="H166" s="351"/>
      <c r="I166" s="351"/>
      <c r="J166" s="351"/>
      <c r="K166" s="279"/>
      <c r="L166" s="2"/>
      <c r="M166" s="2"/>
      <c r="N166" s="2"/>
      <c r="O166" s="2"/>
      <c r="P166" s="2"/>
      <c r="Q166" s="2"/>
      <c r="R166" s="2"/>
      <c r="S166" s="2"/>
      <c r="T166" s="2"/>
      <c r="U166" s="2"/>
      <c r="V166" s="2"/>
      <c r="W166" s="2"/>
      <c r="X166" s="2"/>
      <c r="Y166" s="2"/>
      <c r="Z166" s="2"/>
      <c r="AA166" s="2"/>
      <c r="AB166" s="2"/>
      <c r="AC166" s="2"/>
      <c r="AD166" s="2"/>
      <c r="AE166" s="2"/>
    </row>
    <row r="167" spans="1:31" ht="13.5" customHeight="1" x14ac:dyDescent="0.3">
      <c r="A167" s="267"/>
      <c r="B167" s="279"/>
      <c r="C167" s="267"/>
      <c r="D167" s="190" t="s">
        <v>349</v>
      </c>
      <c r="E167" s="22" t="s">
        <v>350</v>
      </c>
      <c r="F167" s="46" t="s">
        <v>374</v>
      </c>
      <c r="G167" s="46">
        <f>IF(F167="Oportuna",15,0)</f>
        <v>0</v>
      </c>
      <c r="H167" s="351"/>
      <c r="I167" s="351"/>
      <c r="J167" s="351"/>
      <c r="K167" s="279"/>
      <c r="L167" s="2"/>
      <c r="M167" s="2"/>
      <c r="N167" s="2"/>
      <c r="O167" s="2"/>
      <c r="P167" s="2"/>
      <c r="Q167" s="2"/>
      <c r="R167" s="2"/>
      <c r="S167" s="2"/>
      <c r="T167" s="2"/>
      <c r="U167" s="2"/>
      <c r="V167" s="2"/>
      <c r="W167" s="2"/>
      <c r="X167" s="2"/>
      <c r="Y167" s="2"/>
      <c r="Z167" s="2"/>
      <c r="AA167" s="2"/>
      <c r="AB167" s="2"/>
      <c r="AC167" s="2"/>
      <c r="AD167" s="2"/>
      <c r="AE167" s="2"/>
    </row>
    <row r="168" spans="1:31" ht="13.5" customHeight="1" x14ac:dyDescent="0.3">
      <c r="A168" s="267"/>
      <c r="B168" s="279"/>
      <c r="C168" s="267"/>
      <c r="D168" s="190" t="s">
        <v>352</v>
      </c>
      <c r="E168" s="22" t="s">
        <v>353</v>
      </c>
      <c r="F168" s="87" t="s">
        <v>374</v>
      </c>
      <c r="G168" s="46">
        <f>IF(F168="Prevenir",15,IF(F168="Detectar",10,0))</f>
        <v>0</v>
      </c>
      <c r="H168" s="351"/>
      <c r="I168" s="351"/>
      <c r="J168" s="351"/>
      <c r="K168" s="279"/>
      <c r="L168" s="2"/>
      <c r="M168" s="2"/>
      <c r="N168" s="2"/>
      <c r="O168" s="2"/>
      <c r="P168" s="2"/>
      <c r="Q168" s="2"/>
      <c r="R168" s="2"/>
      <c r="S168" s="2"/>
      <c r="T168" s="2"/>
      <c r="U168" s="2"/>
      <c r="V168" s="2"/>
      <c r="W168" s="2"/>
      <c r="X168" s="2"/>
      <c r="Y168" s="2"/>
      <c r="Z168" s="2"/>
      <c r="AA168" s="2"/>
      <c r="AB168" s="2"/>
      <c r="AC168" s="2"/>
      <c r="AD168" s="2"/>
      <c r="AE168" s="2"/>
    </row>
    <row r="169" spans="1:31" ht="13.5" customHeight="1" x14ac:dyDescent="0.3">
      <c r="A169" s="267"/>
      <c r="B169" s="279"/>
      <c r="C169" s="267"/>
      <c r="D169" s="190" t="s">
        <v>368</v>
      </c>
      <c r="E169" s="22" t="s">
        <v>356</v>
      </c>
      <c r="F169" s="46" t="s">
        <v>374</v>
      </c>
      <c r="G169" s="46">
        <f>IF(F169="Confiable",15,0)</f>
        <v>0</v>
      </c>
      <c r="H169" s="351"/>
      <c r="I169" s="351"/>
      <c r="J169" s="351"/>
      <c r="K169" s="279"/>
      <c r="L169" s="2"/>
      <c r="M169" s="2"/>
      <c r="N169" s="2"/>
      <c r="O169" s="2"/>
      <c r="P169" s="2"/>
      <c r="Q169" s="2"/>
      <c r="R169" s="2"/>
      <c r="S169" s="2"/>
      <c r="T169" s="2"/>
      <c r="U169" s="2"/>
      <c r="V169" s="2"/>
      <c r="W169" s="2"/>
      <c r="X169" s="2"/>
      <c r="Y169" s="2"/>
      <c r="Z169" s="2"/>
      <c r="AA169" s="2"/>
      <c r="AB169" s="2"/>
      <c r="AC169" s="2"/>
      <c r="AD169" s="2"/>
      <c r="AE169" s="2"/>
    </row>
    <row r="170" spans="1:31" ht="13.5" customHeight="1" x14ac:dyDescent="0.3">
      <c r="A170" s="267"/>
      <c r="B170" s="279"/>
      <c r="C170" s="267"/>
      <c r="D170" s="190" t="s">
        <v>369</v>
      </c>
      <c r="E170" s="22" t="s">
        <v>359</v>
      </c>
      <c r="F170" s="87" t="s">
        <v>374</v>
      </c>
      <c r="G170" s="46">
        <f>IF(F170="Se investigan y se resuelven oportunamente",15,0)</f>
        <v>0</v>
      </c>
      <c r="H170" s="351"/>
      <c r="I170" s="351"/>
      <c r="J170" s="351"/>
      <c r="K170" s="279"/>
      <c r="L170" s="2"/>
      <c r="M170" s="2"/>
      <c r="N170" s="2"/>
      <c r="O170" s="2"/>
      <c r="P170" s="2"/>
      <c r="Q170" s="2"/>
      <c r="R170" s="2"/>
      <c r="S170" s="2"/>
      <c r="T170" s="2"/>
      <c r="U170" s="2"/>
      <c r="V170" s="2"/>
      <c r="W170" s="2"/>
      <c r="X170" s="2"/>
      <c r="Y170" s="2"/>
      <c r="Z170" s="2"/>
      <c r="AA170" s="2"/>
      <c r="AB170" s="2"/>
      <c r="AC170" s="2"/>
      <c r="AD170" s="2"/>
      <c r="AE170" s="2"/>
    </row>
    <row r="171" spans="1:31" ht="13.5" customHeight="1" x14ac:dyDescent="0.3">
      <c r="A171" s="326"/>
      <c r="B171" s="330"/>
      <c r="C171" s="326"/>
      <c r="D171" s="194" t="s">
        <v>361</v>
      </c>
      <c r="E171" s="22" t="s">
        <v>362</v>
      </c>
      <c r="F171" s="46" t="s">
        <v>374</v>
      </c>
      <c r="G171" s="46">
        <f>IF(F171="Completa",10,IF(F171="Incompleta",5,0))</f>
        <v>0</v>
      </c>
      <c r="H171" s="352"/>
      <c r="I171" s="352"/>
      <c r="J171" s="352"/>
      <c r="K171" s="330"/>
      <c r="L171" s="2"/>
      <c r="M171" s="2"/>
      <c r="N171" s="2"/>
      <c r="O171" s="2"/>
      <c r="P171" s="2"/>
      <c r="Q171" s="2"/>
      <c r="R171" s="2"/>
      <c r="S171" s="2"/>
      <c r="T171" s="2"/>
      <c r="U171" s="2"/>
      <c r="V171" s="2"/>
      <c r="W171" s="2"/>
      <c r="X171" s="2"/>
      <c r="Y171" s="2"/>
      <c r="Z171" s="2"/>
      <c r="AA171" s="2"/>
      <c r="AB171" s="2"/>
      <c r="AC171" s="2"/>
      <c r="AD171" s="2"/>
      <c r="AE171" s="2"/>
    </row>
    <row r="172" spans="1:31" ht="13.5" customHeight="1" x14ac:dyDescent="0.3">
      <c r="A172" s="210"/>
      <c r="B172" s="211"/>
      <c r="C172" s="208"/>
      <c r="D172" s="198"/>
      <c r="E172" s="199" t="s">
        <v>364</v>
      </c>
      <c r="F172" s="200"/>
      <c r="G172" s="200">
        <f>SUM(G165:G171)</f>
        <v>0</v>
      </c>
      <c r="H172" s="215"/>
      <c r="I172" s="216"/>
      <c r="J172" s="216"/>
      <c r="K172" s="217"/>
      <c r="L172" s="2"/>
      <c r="M172" s="2"/>
      <c r="N172" s="2"/>
      <c r="O172" s="2"/>
      <c r="P172" s="2"/>
      <c r="Q172" s="2"/>
      <c r="R172" s="2"/>
      <c r="S172" s="2"/>
      <c r="T172" s="2"/>
      <c r="U172" s="2"/>
      <c r="V172" s="2"/>
      <c r="W172" s="2"/>
      <c r="X172" s="2"/>
      <c r="Y172" s="2"/>
      <c r="Z172" s="2"/>
      <c r="AA172" s="2"/>
      <c r="AB172" s="2"/>
      <c r="AC172" s="2"/>
      <c r="AD172" s="2"/>
      <c r="AE172" s="2"/>
    </row>
    <row r="173" spans="1:31"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x14ac:dyDescent="0.3">
      <c r="A174" s="510" t="s">
        <v>329</v>
      </c>
      <c r="B174" s="511" t="s">
        <v>330</v>
      </c>
      <c r="C174" s="513" t="s">
        <v>365</v>
      </c>
      <c r="D174" s="514" t="s">
        <v>332</v>
      </c>
      <c r="E174" s="282"/>
      <c r="F174" s="282"/>
      <c r="G174" s="282"/>
      <c r="H174" s="355"/>
      <c r="I174" s="184" t="s">
        <v>333</v>
      </c>
      <c r="J174" s="507" t="s">
        <v>334</v>
      </c>
      <c r="K174" s="515" t="s">
        <v>335</v>
      </c>
      <c r="L174" s="2"/>
      <c r="M174" s="2"/>
      <c r="N174" s="2"/>
      <c r="O174" s="2"/>
      <c r="P174" s="2"/>
      <c r="Q174" s="2"/>
      <c r="R174" s="2"/>
      <c r="S174" s="2"/>
      <c r="T174" s="2"/>
      <c r="U174" s="2"/>
      <c r="V174" s="2"/>
      <c r="W174" s="2"/>
      <c r="X174" s="2"/>
      <c r="Y174" s="2"/>
      <c r="Z174" s="2"/>
      <c r="AA174" s="2"/>
      <c r="AB174" s="2"/>
      <c r="AC174" s="2"/>
      <c r="AD174" s="2"/>
      <c r="AE174" s="2"/>
    </row>
    <row r="175" spans="1:31" ht="13.5" customHeight="1" x14ac:dyDescent="0.3">
      <c r="A175" s="268"/>
      <c r="B175" s="366"/>
      <c r="C175" s="366"/>
      <c r="D175" s="186" t="s">
        <v>336</v>
      </c>
      <c r="E175" s="187" t="s">
        <v>337</v>
      </c>
      <c r="F175" s="186" t="s">
        <v>338</v>
      </c>
      <c r="G175" s="186" t="s">
        <v>339</v>
      </c>
      <c r="H175" s="186" t="s">
        <v>366</v>
      </c>
      <c r="I175" s="189" t="s">
        <v>341</v>
      </c>
      <c r="J175" s="366"/>
      <c r="K175" s="280"/>
      <c r="L175" s="2"/>
      <c r="M175" s="2"/>
      <c r="N175" s="2"/>
      <c r="O175" s="2"/>
      <c r="P175" s="2"/>
      <c r="Q175" s="2"/>
      <c r="R175" s="2"/>
      <c r="S175" s="2"/>
      <c r="T175" s="2"/>
      <c r="U175" s="2"/>
      <c r="V175" s="2"/>
      <c r="W175" s="2"/>
      <c r="X175" s="2"/>
      <c r="Y175" s="2"/>
      <c r="Z175" s="2"/>
      <c r="AA175" s="2"/>
      <c r="AB175" s="2"/>
      <c r="AC175" s="2"/>
      <c r="AD175" s="2"/>
      <c r="AE175" s="2"/>
    </row>
    <row r="176" spans="1:31" ht="13.5" customHeight="1" x14ac:dyDescent="0.3">
      <c r="A176" s="528" t="e">
        <f>DESCRIPCION!#REF!</f>
        <v>#REF!</v>
      </c>
      <c r="B176" s="396" t="e">
        <f>DESCRIPCION!#REF!</f>
        <v>#REF!</v>
      </c>
      <c r="C176" s="528"/>
      <c r="D176" s="520" t="s">
        <v>343</v>
      </c>
      <c r="E176" s="191" t="s">
        <v>344</v>
      </c>
      <c r="F176" s="192" t="s">
        <v>375</v>
      </c>
      <c r="G176" s="192">
        <f>IF(F176="Asignado",15,0)</f>
        <v>0</v>
      </c>
      <c r="H176" s="509" t="str">
        <f>IF(AND(G183&gt;0,G183&lt;=85),"Débil",IF(AND(G183&gt;85,G183&lt;=95),"Moderado",IF(G183&gt;96,"Fuerte"," ")))</f>
        <v>Débil</v>
      </c>
      <c r="I176" s="509" t="s">
        <v>346</v>
      </c>
      <c r="J176" s="50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19"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x14ac:dyDescent="0.3">
      <c r="A177" s="267"/>
      <c r="B177" s="279"/>
      <c r="C177" s="267"/>
      <c r="D177" s="351"/>
      <c r="E177" s="22" t="s">
        <v>347</v>
      </c>
      <c r="F177" s="46" t="s">
        <v>348</v>
      </c>
      <c r="G177" s="46">
        <f>IF(F177="Adecuado",15,0)</f>
        <v>15</v>
      </c>
      <c r="H177" s="351"/>
      <c r="I177" s="351"/>
      <c r="J177" s="351"/>
      <c r="K177" s="279"/>
      <c r="L177" s="2"/>
      <c r="M177" s="2"/>
      <c r="N177" s="2"/>
      <c r="O177" s="2"/>
      <c r="P177" s="2"/>
      <c r="Q177" s="2"/>
      <c r="R177" s="2"/>
      <c r="S177" s="2"/>
      <c r="T177" s="2"/>
      <c r="U177" s="2"/>
      <c r="V177" s="2"/>
      <c r="W177" s="2"/>
      <c r="X177" s="2"/>
      <c r="Y177" s="2"/>
      <c r="Z177" s="2"/>
      <c r="AA177" s="2"/>
      <c r="AB177" s="2"/>
      <c r="AC177" s="2"/>
      <c r="AD177" s="2"/>
      <c r="AE177" s="2"/>
    </row>
    <row r="178" spans="1:31" ht="13.5" customHeight="1" x14ac:dyDescent="0.3">
      <c r="A178" s="267"/>
      <c r="B178" s="279"/>
      <c r="C178" s="267"/>
      <c r="D178" s="190" t="s">
        <v>349</v>
      </c>
      <c r="E178" s="22" t="s">
        <v>350</v>
      </c>
      <c r="F178" s="46" t="s">
        <v>351</v>
      </c>
      <c r="G178" s="46">
        <f>IF(F178="Oportuna",15,0)</f>
        <v>15</v>
      </c>
      <c r="H178" s="351"/>
      <c r="I178" s="351"/>
      <c r="J178" s="351"/>
      <c r="K178" s="279"/>
      <c r="L178" s="2"/>
      <c r="M178" s="2"/>
      <c r="N178" s="2"/>
      <c r="O178" s="2"/>
      <c r="P178" s="2"/>
      <c r="Q178" s="2"/>
      <c r="R178" s="2"/>
      <c r="S178" s="2"/>
      <c r="T178" s="2"/>
      <c r="U178" s="2"/>
      <c r="V178" s="2"/>
      <c r="W178" s="2"/>
      <c r="X178" s="2"/>
      <c r="Y178" s="2"/>
      <c r="Z178" s="2"/>
      <c r="AA178" s="2"/>
      <c r="AB178" s="2"/>
      <c r="AC178" s="2"/>
      <c r="AD178" s="2"/>
      <c r="AE178" s="2"/>
    </row>
    <row r="179" spans="1:31" ht="13.5" customHeight="1" x14ac:dyDescent="0.3">
      <c r="A179" s="267"/>
      <c r="B179" s="279"/>
      <c r="C179" s="267"/>
      <c r="D179" s="190" t="s">
        <v>352</v>
      </c>
      <c r="E179" s="22" t="s">
        <v>353</v>
      </c>
      <c r="F179" s="87" t="s">
        <v>374</v>
      </c>
      <c r="G179" s="46">
        <f>IF(F179="Prevenir",15,IF(F179="Detectar",10,0))</f>
        <v>0</v>
      </c>
      <c r="H179" s="351"/>
      <c r="I179" s="351"/>
      <c r="J179" s="351"/>
      <c r="K179" s="279"/>
      <c r="L179" s="2"/>
      <c r="M179" s="2"/>
      <c r="N179" s="2"/>
      <c r="O179" s="2"/>
      <c r="P179" s="2"/>
      <c r="Q179" s="2"/>
      <c r="R179" s="2"/>
      <c r="S179" s="2"/>
      <c r="T179" s="2"/>
      <c r="U179" s="2"/>
      <c r="V179" s="2"/>
      <c r="W179" s="2"/>
      <c r="X179" s="2"/>
      <c r="Y179" s="2"/>
      <c r="Z179" s="2"/>
      <c r="AA179" s="2"/>
      <c r="AB179" s="2"/>
      <c r="AC179" s="2"/>
      <c r="AD179" s="2"/>
      <c r="AE179" s="2"/>
    </row>
    <row r="180" spans="1:31" ht="13.5" customHeight="1" x14ac:dyDescent="0.3">
      <c r="A180" s="267"/>
      <c r="B180" s="279"/>
      <c r="C180" s="267"/>
      <c r="D180" s="190" t="s">
        <v>368</v>
      </c>
      <c r="E180" s="22" t="s">
        <v>356</v>
      </c>
      <c r="F180" s="46" t="s">
        <v>374</v>
      </c>
      <c r="G180" s="46">
        <f>IF(F180="Confiable",15,0)</f>
        <v>0</v>
      </c>
      <c r="H180" s="351"/>
      <c r="I180" s="351"/>
      <c r="J180" s="351"/>
      <c r="K180" s="279"/>
      <c r="L180" s="2"/>
      <c r="M180" s="2"/>
      <c r="N180" s="2"/>
      <c r="O180" s="2"/>
      <c r="P180" s="2"/>
      <c r="Q180" s="2"/>
      <c r="R180" s="2"/>
      <c r="S180" s="2"/>
      <c r="T180" s="2"/>
      <c r="U180" s="2"/>
      <c r="V180" s="2"/>
      <c r="W180" s="2"/>
      <c r="X180" s="2"/>
      <c r="Y180" s="2"/>
      <c r="Z180" s="2"/>
      <c r="AA180" s="2"/>
      <c r="AB180" s="2"/>
      <c r="AC180" s="2"/>
      <c r="AD180" s="2"/>
      <c r="AE180" s="2"/>
    </row>
    <row r="181" spans="1:31" ht="13.5" customHeight="1" x14ac:dyDescent="0.3">
      <c r="A181" s="267"/>
      <c r="B181" s="279"/>
      <c r="C181" s="267"/>
      <c r="D181" s="190" t="s">
        <v>369</v>
      </c>
      <c r="E181" s="22" t="s">
        <v>359</v>
      </c>
      <c r="F181" s="87" t="s">
        <v>374</v>
      </c>
      <c r="G181" s="46">
        <f>IF(F181="Se investigan y se resuelven oportunamente",15,0)</f>
        <v>0</v>
      </c>
      <c r="H181" s="351"/>
      <c r="I181" s="351"/>
      <c r="J181" s="351"/>
      <c r="K181" s="279"/>
      <c r="L181" s="2"/>
      <c r="M181" s="2"/>
      <c r="N181" s="2"/>
      <c r="O181" s="2"/>
      <c r="P181" s="2"/>
      <c r="Q181" s="2"/>
      <c r="R181" s="2"/>
      <c r="S181" s="2"/>
      <c r="T181" s="2"/>
      <c r="U181" s="2"/>
      <c r="V181" s="2"/>
      <c r="W181" s="2"/>
      <c r="X181" s="2"/>
      <c r="Y181" s="2"/>
      <c r="Z181" s="2"/>
      <c r="AA181" s="2"/>
      <c r="AB181" s="2"/>
      <c r="AC181" s="2"/>
      <c r="AD181" s="2"/>
      <c r="AE181" s="2"/>
    </row>
    <row r="182" spans="1:31" ht="13.5" customHeight="1" x14ac:dyDescent="0.3">
      <c r="A182" s="326"/>
      <c r="B182" s="330"/>
      <c r="C182" s="326"/>
      <c r="D182" s="194" t="s">
        <v>361</v>
      </c>
      <c r="E182" s="22" t="s">
        <v>362</v>
      </c>
      <c r="F182" s="46" t="s">
        <v>374</v>
      </c>
      <c r="G182" s="46">
        <f>IF(F182="Completa",10,IF(F182="Incompleta",5,0))</f>
        <v>0</v>
      </c>
      <c r="H182" s="352"/>
      <c r="I182" s="352"/>
      <c r="J182" s="352"/>
      <c r="K182" s="330"/>
      <c r="L182" s="2"/>
      <c r="M182" s="2"/>
      <c r="N182" s="2"/>
      <c r="O182" s="2"/>
      <c r="P182" s="2"/>
      <c r="Q182" s="2"/>
      <c r="R182" s="2"/>
      <c r="S182" s="2"/>
      <c r="T182" s="2"/>
      <c r="U182" s="2"/>
      <c r="V182" s="2"/>
      <c r="W182" s="2"/>
      <c r="X182" s="2"/>
      <c r="Y182" s="2"/>
      <c r="Z182" s="2"/>
      <c r="AA182" s="2"/>
      <c r="AB182" s="2"/>
      <c r="AC182" s="2"/>
      <c r="AD182" s="2"/>
      <c r="AE182" s="2"/>
    </row>
    <row r="183" spans="1:31" ht="13.5" customHeight="1" x14ac:dyDescent="0.3">
      <c r="A183" s="210"/>
      <c r="B183" s="211"/>
      <c r="C183" s="208"/>
      <c r="D183" s="198"/>
      <c r="E183" s="199" t="s">
        <v>364</v>
      </c>
      <c r="F183" s="200"/>
      <c r="G183" s="200">
        <f>SUM(G176:G182)</f>
        <v>30</v>
      </c>
      <c r="H183" s="215"/>
      <c r="I183" s="216"/>
      <c r="J183" s="216"/>
      <c r="K183" s="217"/>
      <c r="L183" s="2"/>
      <c r="M183" s="2"/>
      <c r="N183" s="2"/>
      <c r="O183" s="2"/>
      <c r="P183" s="2"/>
      <c r="Q183" s="2"/>
      <c r="R183" s="2"/>
      <c r="S183" s="2"/>
      <c r="T183" s="2"/>
      <c r="U183" s="2"/>
      <c r="V183" s="2"/>
      <c r="W183" s="2"/>
      <c r="X183" s="2"/>
      <c r="Y183" s="2"/>
      <c r="Z183" s="2"/>
      <c r="AA183" s="2"/>
      <c r="AB183" s="2"/>
      <c r="AC183" s="2"/>
      <c r="AD183" s="2"/>
      <c r="AE183" s="2"/>
    </row>
    <row r="184" spans="1:31"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x14ac:dyDescent="0.3">
      <c r="A185" s="510" t="s">
        <v>329</v>
      </c>
      <c r="B185" s="511" t="s">
        <v>330</v>
      </c>
      <c r="C185" s="513" t="s">
        <v>365</v>
      </c>
      <c r="D185" s="514" t="s">
        <v>332</v>
      </c>
      <c r="E185" s="282"/>
      <c r="F185" s="282"/>
      <c r="G185" s="282"/>
      <c r="H185" s="355"/>
      <c r="I185" s="184" t="s">
        <v>333</v>
      </c>
      <c r="J185" s="507" t="s">
        <v>334</v>
      </c>
      <c r="K185" s="515" t="s">
        <v>335</v>
      </c>
      <c r="L185" s="2"/>
      <c r="M185" s="2"/>
      <c r="N185" s="2"/>
      <c r="O185" s="2"/>
      <c r="P185" s="2"/>
      <c r="Q185" s="2"/>
      <c r="R185" s="2"/>
      <c r="S185" s="2"/>
      <c r="T185" s="2"/>
      <c r="U185" s="2"/>
      <c r="V185" s="2"/>
      <c r="W185" s="2"/>
      <c r="X185" s="2"/>
      <c r="Y185" s="2"/>
      <c r="Z185" s="2"/>
      <c r="AA185" s="2"/>
      <c r="AB185" s="2"/>
      <c r="AC185" s="2"/>
      <c r="AD185" s="2"/>
      <c r="AE185" s="2"/>
    </row>
    <row r="186" spans="1:31" ht="13.5" customHeight="1" x14ac:dyDescent="0.3">
      <c r="A186" s="268"/>
      <c r="B186" s="366"/>
      <c r="C186" s="366"/>
      <c r="D186" s="186" t="s">
        <v>336</v>
      </c>
      <c r="E186" s="187" t="s">
        <v>337</v>
      </c>
      <c r="F186" s="186" t="s">
        <v>338</v>
      </c>
      <c r="G186" s="186" t="s">
        <v>339</v>
      </c>
      <c r="H186" s="186" t="s">
        <v>366</v>
      </c>
      <c r="I186" s="189" t="s">
        <v>341</v>
      </c>
      <c r="J186" s="366"/>
      <c r="K186" s="280"/>
      <c r="L186" s="2"/>
      <c r="M186" s="2"/>
      <c r="N186" s="2"/>
      <c r="O186" s="2"/>
      <c r="P186" s="2"/>
      <c r="Q186" s="2"/>
      <c r="R186" s="2"/>
      <c r="S186" s="2"/>
      <c r="T186" s="2"/>
      <c r="U186" s="2"/>
      <c r="V186" s="2"/>
      <c r="W186" s="2"/>
      <c r="X186" s="2"/>
      <c r="Y186" s="2"/>
      <c r="Z186" s="2"/>
      <c r="AA186" s="2"/>
      <c r="AB186" s="2"/>
      <c r="AC186" s="2"/>
      <c r="AD186" s="2"/>
      <c r="AE186" s="2"/>
    </row>
    <row r="187" spans="1:31" ht="13.5" customHeight="1" x14ac:dyDescent="0.3">
      <c r="A187" s="528" t="e">
        <f>DESCRIPCION!#REF!</f>
        <v>#REF!</v>
      </c>
      <c r="B187" s="396" t="e">
        <f>DESCRIPCION!#REF!</f>
        <v>#REF!</v>
      </c>
      <c r="C187" s="528"/>
      <c r="D187" s="520" t="s">
        <v>343</v>
      </c>
      <c r="E187" s="191" t="s">
        <v>344</v>
      </c>
      <c r="F187" s="192" t="s">
        <v>374</v>
      </c>
      <c r="G187" s="192">
        <f>IF(F187="Asignado",15,0)</f>
        <v>0</v>
      </c>
      <c r="H187" s="509" t="str">
        <f>IF(AND(G194&gt;0,G194&lt;=85),"Débil",IF(AND(G194&gt;85,G194&lt;=95),"Moderado",IF(G194&gt;96,"Fuerte"," ")))</f>
        <v xml:space="preserve"> </v>
      </c>
      <c r="I187" s="509" t="s">
        <v>374</v>
      </c>
      <c r="J187" s="50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19"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x14ac:dyDescent="0.3">
      <c r="A188" s="267"/>
      <c r="B188" s="279"/>
      <c r="C188" s="267"/>
      <c r="D188" s="351"/>
      <c r="E188" s="22" t="s">
        <v>347</v>
      </c>
      <c r="F188" s="46" t="s">
        <v>374</v>
      </c>
      <c r="G188" s="46">
        <f>IF(F188="Adecuado",15,0)</f>
        <v>0</v>
      </c>
      <c r="H188" s="351"/>
      <c r="I188" s="351"/>
      <c r="J188" s="351"/>
      <c r="K188" s="279"/>
      <c r="L188" s="2"/>
      <c r="M188" s="2"/>
      <c r="N188" s="2"/>
      <c r="O188" s="2"/>
      <c r="P188" s="2"/>
      <c r="Q188" s="2"/>
      <c r="R188" s="2"/>
      <c r="S188" s="2"/>
      <c r="T188" s="2"/>
      <c r="U188" s="2"/>
      <c r="V188" s="2"/>
      <c r="W188" s="2"/>
      <c r="X188" s="2"/>
      <c r="Y188" s="2"/>
      <c r="Z188" s="2"/>
      <c r="AA188" s="2"/>
      <c r="AB188" s="2"/>
      <c r="AC188" s="2"/>
      <c r="AD188" s="2"/>
      <c r="AE188" s="2"/>
    </row>
    <row r="189" spans="1:31" ht="13.5" customHeight="1" x14ac:dyDescent="0.3">
      <c r="A189" s="267"/>
      <c r="B189" s="279"/>
      <c r="C189" s="267"/>
      <c r="D189" s="190" t="s">
        <v>349</v>
      </c>
      <c r="E189" s="22" t="s">
        <v>350</v>
      </c>
      <c r="F189" s="46" t="s">
        <v>374</v>
      </c>
      <c r="G189" s="46">
        <f>IF(F189="Oportuna",15,0)</f>
        <v>0</v>
      </c>
      <c r="H189" s="351"/>
      <c r="I189" s="351"/>
      <c r="J189" s="351"/>
      <c r="K189" s="279"/>
      <c r="L189" s="2"/>
      <c r="M189" s="2"/>
      <c r="N189" s="2"/>
      <c r="O189" s="2"/>
      <c r="P189" s="2"/>
      <c r="Q189" s="2"/>
      <c r="R189" s="2"/>
      <c r="S189" s="2"/>
      <c r="T189" s="2"/>
      <c r="U189" s="2"/>
      <c r="V189" s="2"/>
      <c r="W189" s="2"/>
      <c r="X189" s="2"/>
      <c r="Y189" s="2"/>
      <c r="Z189" s="2"/>
      <c r="AA189" s="2"/>
      <c r="AB189" s="2"/>
      <c r="AC189" s="2"/>
      <c r="AD189" s="2"/>
      <c r="AE189" s="2"/>
    </row>
    <row r="190" spans="1:31" ht="13.5" customHeight="1" x14ac:dyDescent="0.3">
      <c r="A190" s="267"/>
      <c r="B190" s="279"/>
      <c r="C190" s="267"/>
      <c r="D190" s="190" t="s">
        <v>352</v>
      </c>
      <c r="E190" s="22" t="s">
        <v>353</v>
      </c>
      <c r="F190" s="87" t="s">
        <v>374</v>
      </c>
      <c r="G190" s="46">
        <f>IF(F190="Prevenir",15,IF(F190="Detectar",10,0))</f>
        <v>0</v>
      </c>
      <c r="H190" s="351"/>
      <c r="I190" s="351"/>
      <c r="J190" s="351"/>
      <c r="K190" s="279"/>
      <c r="L190" s="2"/>
      <c r="M190" s="2"/>
      <c r="N190" s="2"/>
      <c r="O190" s="2"/>
      <c r="P190" s="2"/>
      <c r="Q190" s="2"/>
      <c r="R190" s="2"/>
      <c r="S190" s="2"/>
      <c r="T190" s="2"/>
      <c r="U190" s="2"/>
      <c r="V190" s="2"/>
      <c r="W190" s="2"/>
      <c r="X190" s="2"/>
      <c r="Y190" s="2"/>
      <c r="Z190" s="2"/>
      <c r="AA190" s="2"/>
      <c r="AB190" s="2"/>
      <c r="AC190" s="2"/>
      <c r="AD190" s="2"/>
      <c r="AE190" s="2"/>
    </row>
    <row r="191" spans="1:31" ht="13.5" customHeight="1" x14ac:dyDescent="0.3">
      <c r="A191" s="267"/>
      <c r="B191" s="279"/>
      <c r="C191" s="267"/>
      <c r="D191" s="190" t="s">
        <v>368</v>
      </c>
      <c r="E191" s="22" t="s">
        <v>356</v>
      </c>
      <c r="F191" s="46" t="s">
        <v>374</v>
      </c>
      <c r="G191" s="46">
        <f>IF(F191="Confiable",15,0)</f>
        <v>0</v>
      </c>
      <c r="H191" s="351"/>
      <c r="I191" s="351"/>
      <c r="J191" s="351"/>
      <c r="K191" s="279"/>
      <c r="L191" s="2"/>
      <c r="M191" s="2"/>
      <c r="N191" s="2"/>
      <c r="O191" s="2"/>
      <c r="P191" s="2"/>
      <c r="Q191" s="2"/>
      <c r="R191" s="2"/>
      <c r="S191" s="2"/>
      <c r="T191" s="2"/>
      <c r="U191" s="2"/>
      <c r="V191" s="2"/>
      <c r="W191" s="2"/>
      <c r="X191" s="2"/>
      <c r="Y191" s="2"/>
      <c r="Z191" s="2"/>
      <c r="AA191" s="2"/>
      <c r="AB191" s="2"/>
      <c r="AC191" s="2"/>
      <c r="AD191" s="2"/>
      <c r="AE191" s="2"/>
    </row>
    <row r="192" spans="1:31" ht="13.5" customHeight="1" x14ac:dyDescent="0.3">
      <c r="A192" s="267"/>
      <c r="B192" s="279"/>
      <c r="C192" s="267"/>
      <c r="D192" s="190" t="s">
        <v>369</v>
      </c>
      <c r="E192" s="22" t="s">
        <v>359</v>
      </c>
      <c r="F192" s="87" t="s">
        <v>374</v>
      </c>
      <c r="G192" s="46">
        <f>IF(F192="Se investigan y se resuelven oportunamente",15,0)</f>
        <v>0</v>
      </c>
      <c r="H192" s="351"/>
      <c r="I192" s="351"/>
      <c r="J192" s="351"/>
      <c r="K192" s="279"/>
      <c r="L192" s="2"/>
      <c r="M192" s="2"/>
      <c r="N192" s="2"/>
      <c r="O192" s="2"/>
      <c r="P192" s="2"/>
      <c r="Q192" s="2"/>
      <c r="R192" s="2"/>
      <c r="S192" s="2"/>
      <c r="T192" s="2"/>
      <c r="U192" s="2"/>
      <c r="V192" s="2"/>
      <c r="W192" s="2"/>
      <c r="X192" s="2"/>
      <c r="Y192" s="2"/>
      <c r="Z192" s="2"/>
      <c r="AA192" s="2"/>
      <c r="AB192" s="2"/>
      <c r="AC192" s="2"/>
      <c r="AD192" s="2"/>
      <c r="AE192" s="2"/>
    </row>
    <row r="193" spans="1:31" ht="13.5" customHeight="1" x14ac:dyDescent="0.3">
      <c r="A193" s="326"/>
      <c r="B193" s="330"/>
      <c r="C193" s="326"/>
      <c r="D193" s="194" t="s">
        <v>361</v>
      </c>
      <c r="E193" s="22" t="s">
        <v>362</v>
      </c>
      <c r="F193" s="46" t="s">
        <v>374</v>
      </c>
      <c r="G193" s="46">
        <f>IF(F193="Completa",10,IF(F193="Incompleta",5,0))</f>
        <v>0</v>
      </c>
      <c r="H193" s="352"/>
      <c r="I193" s="352"/>
      <c r="J193" s="352"/>
      <c r="K193" s="330"/>
      <c r="L193" s="2"/>
      <c r="M193" s="2"/>
      <c r="N193" s="2"/>
      <c r="O193" s="2"/>
      <c r="P193" s="2"/>
      <c r="Q193" s="2"/>
      <c r="R193" s="2"/>
      <c r="S193" s="2"/>
      <c r="T193" s="2"/>
      <c r="U193" s="2"/>
      <c r="V193" s="2"/>
      <c r="W193" s="2"/>
      <c r="X193" s="2"/>
      <c r="Y193" s="2"/>
      <c r="Z193" s="2"/>
      <c r="AA193" s="2"/>
      <c r="AB193" s="2"/>
      <c r="AC193" s="2"/>
      <c r="AD193" s="2"/>
      <c r="AE193" s="2"/>
    </row>
    <row r="194" spans="1:31" ht="13.5" customHeight="1" x14ac:dyDescent="0.3">
      <c r="A194" s="210"/>
      <c r="B194" s="211"/>
      <c r="C194" s="208"/>
      <c r="D194" s="198"/>
      <c r="E194" s="199" t="s">
        <v>364</v>
      </c>
      <c r="F194" s="200"/>
      <c r="G194" s="200">
        <f>SUM(G187:G193)</f>
        <v>0</v>
      </c>
      <c r="H194" s="215"/>
      <c r="I194" s="216"/>
      <c r="J194" s="216"/>
      <c r="K194" s="217"/>
      <c r="L194" s="2"/>
      <c r="M194" s="2"/>
      <c r="N194" s="2"/>
      <c r="O194" s="2"/>
      <c r="P194" s="2"/>
      <c r="Q194" s="2"/>
      <c r="R194" s="2"/>
      <c r="S194" s="2"/>
      <c r="T194" s="2"/>
      <c r="U194" s="2"/>
      <c r="V194" s="2"/>
      <c r="W194" s="2"/>
      <c r="X194" s="2"/>
      <c r="Y194" s="2"/>
      <c r="Z194" s="2"/>
      <c r="AA194" s="2"/>
      <c r="AB194" s="2"/>
      <c r="AC194" s="2"/>
      <c r="AD194" s="2"/>
      <c r="AE194" s="2"/>
    </row>
    <row r="195" spans="1:31"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x14ac:dyDescent="0.3">
      <c r="A196" s="510" t="s">
        <v>329</v>
      </c>
      <c r="B196" s="511" t="s">
        <v>330</v>
      </c>
      <c r="C196" s="513" t="s">
        <v>365</v>
      </c>
      <c r="D196" s="514" t="s">
        <v>332</v>
      </c>
      <c r="E196" s="282"/>
      <c r="F196" s="282"/>
      <c r="G196" s="282"/>
      <c r="H196" s="355"/>
      <c r="I196" s="184" t="s">
        <v>333</v>
      </c>
      <c r="J196" s="507" t="s">
        <v>334</v>
      </c>
      <c r="K196" s="515" t="s">
        <v>335</v>
      </c>
      <c r="L196" s="2"/>
      <c r="M196" s="2"/>
      <c r="N196" s="2"/>
      <c r="O196" s="2"/>
      <c r="P196" s="2"/>
      <c r="Q196" s="2"/>
      <c r="R196" s="2"/>
      <c r="S196" s="2"/>
      <c r="T196" s="2"/>
      <c r="U196" s="2"/>
      <c r="V196" s="2"/>
      <c r="W196" s="2"/>
      <c r="X196" s="2"/>
      <c r="Y196" s="2"/>
      <c r="Z196" s="2"/>
      <c r="AA196" s="2"/>
      <c r="AB196" s="2"/>
      <c r="AC196" s="2"/>
      <c r="AD196" s="2"/>
      <c r="AE196" s="2"/>
    </row>
    <row r="197" spans="1:31" ht="13.5" customHeight="1" x14ac:dyDescent="0.3">
      <c r="A197" s="268"/>
      <c r="B197" s="366"/>
      <c r="C197" s="366"/>
      <c r="D197" s="186" t="s">
        <v>336</v>
      </c>
      <c r="E197" s="187" t="s">
        <v>337</v>
      </c>
      <c r="F197" s="186" t="s">
        <v>338</v>
      </c>
      <c r="G197" s="186" t="s">
        <v>339</v>
      </c>
      <c r="H197" s="186" t="s">
        <v>366</v>
      </c>
      <c r="I197" s="189" t="s">
        <v>341</v>
      </c>
      <c r="J197" s="366"/>
      <c r="K197" s="280"/>
      <c r="L197" s="2"/>
      <c r="M197" s="2"/>
      <c r="N197" s="2"/>
      <c r="O197" s="2"/>
      <c r="P197" s="2"/>
      <c r="Q197" s="2"/>
      <c r="R197" s="2"/>
      <c r="S197" s="2"/>
      <c r="T197" s="2"/>
      <c r="U197" s="2"/>
      <c r="V197" s="2"/>
      <c r="W197" s="2"/>
      <c r="X197" s="2"/>
      <c r="Y197" s="2"/>
      <c r="Z197" s="2"/>
      <c r="AA197" s="2"/>
      <c r="AB197" s="2"/>
      <c r="AC197" s="2"/>
      <c r="AD197" s="2"/>
      <c r="AE197" s="2"/>
    </row>
    <row r="198" spans="1:31" ht="13.5" customHeight="1" x14ac:dyDescent="0.3">
      <c r="A198" s="528" t="e">
        <f>DESCRIPCION!#REF!</f>
        <v>#REF!</v>
      </c>
      <c r="B198" s="396" t="e">
        <f>DESCRIPCION!#REF!</f>
        <v>#REF!</v>
      </c>
      <c r="C198" s="528"/>
      <c r="D198" s="520" t="s">
        <v>343</v>
      </c>
      <c r="E198" s="191" t="s">
        <v>344</v>
      </c>
      <c r="F198" s="192" t="s">
        <v>374</v>
      </c>
      <c r="G198" s="192">
        <f>IF(F198="Asignado",15,0)</f>
        <v>0</v>
      </c>
      <c r="H198" s="509" t="str">
        <f>IF(AND(G205&gt;0,G205&lt;=85),"Débil",IF(AND(G205&gt;85,G205&lt;=95),"Moderado",IF(G205&gt;96,"Fuerte"," ")))</f>
        <v xml:space="preserve"> </v>
      </c>
      <c r="I198" s="509" t="s">
        <v>374</v>
      </c>
      <c r="J198" s="50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19"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x14ac:dyDescent="0.3">
      <c r="A199" s="267"/>
      <c r="B199" s="279"/>
      <c r="C199" s="267"/>
      <c r="D199" s="351"/>
      <c r="E199" s="22" t="s">
        <v>347</v>
      </c>
      <c r="F199" s="46" t="s">
        <v>374</v>
      </c>
      <c r="G199" s="46">
        <f>IF(F199="Adecuado",15,0)</f>
        <v>0</v>
      </c>
      <c r="H199" s="351"/>
      <c r="I199" s="351"/>
      <c r="J199" s="351"/>
      <c r="K199" s="279"/>
      <c r="L199" s="2"/>
      <c r="M199" s="2"/>
      <c r="N199" s="2"/>
      <c r="O199" s="2"/>
      <c r="P199" s="2"/>
      <c r="Q199" s="2"/>
      <c r="R199" s="2"/>
      <c r="S199" s="2"/>
      <c r="T199" s="2"/>
      <c r="U199" s="2"/>
      <c r="V199" s="2"/>
      <c r="W199" s="2"/>
      <c r="X199" s="2"/>
      <c r="Y199" s="2"/>
      <c r="Z199" s="2"/>
      <c r="AA199" s="2"/>
      <c r="AB199" s="2"/>
      <c r="AC199" s="2"/>
      <c r="AD199" s="2"/>
      <c r="AE199" s="2"/>
    </row>
    <row r="200" spans="1:31" ht="13.5" customHeight="1" x14ac:dyDescent="0.3">
      <c r="A200" s="267"/>
      <c r="B200" s="279"/>
      <c r="C200" s="267"/>
      <c r="D200" s="190" t="s">
        <v>349</v>
      </c>
      <c r="E200" s="22" t="s">
        <v>350</v>
      </c>
      <c r="F200" s="46" t="s">
        <v>374</v>
      </c>
      <c r="G200" s="46">
        <f>IF(F200="Oportuna",15,0)</f>
        <v>0</v>
      </c>
      <c r="H200" s="351"/>
      <c r="I200" s="351"/>
      <c r="J200" s="351"/>
      <c r="K200" s="279"/>
      <c r="L200" s="2"/>
      <c r="M200" s="2"/>
      <c r="N200" s="2"/>
      <c r="O200" s="2"/>
      <c r="P200" s="2"/>
      <c r="Q200" s="2"/>
      <c r="R200" s="2"/>
      <c r="S200" s="2"/>
      <c r="T200" s="2"/>
      <c r="U200" s="2"/>
      <c r="V200" s="2"/>
      <c r="W200" s="2"/>
      <c r="X200" s="2"/>
      <c r="Y200" s="2"/>
      <c r="Z200" s="2"/>
      <c r="AA200" s="2"/>
      <c r="AB200" s="2"/>
      <c r="AC200" s="2"/>
      <c r="AD200" s="2"/>
      <c r="AE200" s="2"/>
    </row>
    <row r="201" spans="1:31" ht="13.5" customHeight="1" x14ac:dyDescent="0.3">
      <c r="A201" s="267"/>
      <c r="B201" s="279"/>
      <c r="C201" s="267"/>
      <c r="D201" s="190" t="s">
        <v>352</v>
      </c>
      <c r="E201" s="22" t="s">
        <v>353</v>
      </c>
      <c r="F201" s="87" t="s">
        <v>374</v>
      </c>
      <c r="G201" s="46">
        <f>IF(F201="Prevenir",15,IF(F201="Detectar",10,0))</f>
        <v>0</v>
      </c>
      <c r="H201" s="351"/>
      <c r="I201" s="351"/>
      <c r="J201" s="351"/>
      <c r="K201" s="279"/>
      <c r="L201" s="2"/>
      <c r="M201" s="2"/>
      <c r="N201" s="2"/>
      <c r="O201" s="2"/>
      <c r="P201" s="2"/>
      <c r="Q201" s="2"/>
      <c r="R201" s="2"/>
      <c r="S201" s="2"/>
      <c r="T201" s="2"/>
      <c r="U201" s="2"/>
      <c r="V201" s="2"/>
      <c r="W201" s="2"/>
      <c r="X201" s="2"/>
      <c r="Y201" s="2"/>
      <c r="Z201" s="2"/>
      <c r="AA201" s="2"/>
      <c r="AB201" s="2"/>
      <c r="AC201" s="2"/>
      <c r="AD201" s="2"/>
      <c r="AE201" s="2"/>
    </row>
    <row r="202" spans="1:31" ht="13.5" customHeight="1" x14ac:dyDescent="0.3">
      <c r="A202" s="267"/>
      <c r="B202" s="279"/>
      <c r="C202" s="267"/>
      <c r="D202" s="190" t="s">
        <v>368</v>
      </c>
      <c r="E202" s="22" t="s">
        <v>356</v>
      </c>
      <c r="F202" s="46" t="s">
        <v>374</v>
      </c>
      <c r="G202" s="46">
        <f>IF(F202="Confiable",15,0)</f>
        <v>0</v>
      </c>
      <c r="H202" s="351"/>
      <c r="I202" s="351"/>
      <c r="J202" s="351"/>
      <c r="K202" s="279"/>
      <c r="L202" s="2"/>
      <c r="M202" s="2"/>
      <c r="N202" s="2"/>
      <c r="O202" s="2"/>
      <c r="P202" s="2"/>
      <c r="Q202" s="2"/>
      <c r="R202" s="2"/>
      <c r="S202" s="2"/>
      <c r="T202" s="2"/>
      <c r="U202" s="2"/>
      <c r="V202" s="2"/>
      <c r="W202" s="2"/>
      <c r="X202" s="2"/>
      <c r="Y202" s="2"/>
      <c r="Z202" s="2"/>
      <c r="AA202" s="2"/>
      <c r="AB202" s="2"/>
      <c r="AC202" s="2"/>
      <c r="AD202" s="2"/>
      <c r="AE202" s="2"/>
    </row>
    <row r="203" spans="1:31" ht="13.5" customHeight="1" x14ac:dyDescent="0.3">
      <c r="A203" s="267"/>
      <c r="B203" s="279"/>
      <c r="C203" s="267"/>
      <c r="D203" s="190" t="s">
        <v>369</v>
      </c>
      <c r="E203" s="22" t="s">
        <v>359</v>
      </c>
      <c r="F203" s="87" t="s">
        <v>374</v>
      </c>
      <c r="G203" s="46">
        <f>IF(F203="Se investigan y se resuelven oportunamente",15,0)</f>
        <v>0</v>
      </c>
      <c r="H203" s="351"/>
      <c r="I203" s="351"/>
      <c r="J203" s="351"/>
      <c r="K203" s="279"/>
      <c r="L203" s="2"/>
      <c r="M203" s="2"/>
      <c r="N203" s="2"/>
      <c r="O203" s="2"/>
      <c r="P203" s="2"/>
      <c r="Q203" s="2"/>
      <c r="R203" s="2"/>
      <c r="S203" s="2"/>
      <c r="T203" s="2"/>
      <c r="U203" s="2"/>
      <c r="V203" s="2"/>
      <c r="W203" s="2"/>
      <c r="X203" s="2"/>
      <c r="Y203" s="2"/>
      <c r="Z203" s="2"/>
      <c r="AA203" s="2"/>
      <c r="AB203" s="2"/>
      <c r="AC203" s="2"/>
      <c r="AD203" s="2"/>
      <c r="AE203" s="2"/>
    </row>
    <row r="204" spans="1:31" ht="13.5" customHeight="1" x14ac:dyDescent="0.3">
      <c r="A204" s="326"/>
      <c r="B204" s="330"/>
      <c r="C204" s="326"/>
      <c r="D204" s="194" t="s">
        <v>361</v>
      </c>
      <c r="E204" s="22" t="s">
        <v>362</v>
      </c>
      <c r="F204" s="46" t="s">
        <v>374</v>
      </c>
      <c r="G204" s="46">
        <f>IF(F204="Completa",10,IF(F204="Incompleta",5,0))</f>
        <v>0</v>
      </c>
      <c r="H204" s="352"/>
      <c r="I204" s="352"/>
      <c r="J204" s="352"/>
      <c r="K204" s="330"/>
      <c r="L204" s="2"/>
      <c r="M204" s="2"/>
      <c r="N204" s="2"/>
      <c r="O204" s="2"/>
      <c r="P204" s="2"/>
      <c r="Q204" s="2"/>
      <c r="R204" s="2"/>
      <c r="S204" s="2"/>
      <c r="T204" s="2"/>
      <c r="U204" s="2"/>
      <c r="V204" s="2"/>
      <c r="W204" s="2"/>
      <c r="X204" s="2"/>
      <c r="Y204" s="2"/>
      <c r="Z204" s="2"/>
      <c r="AA204" s="2"/>
      <c r="AB204" s="2"/>
      <c r="AC204" s="2"/>
      <c r="AD204" s="2"/>
      <c r="AE204" s="2"/>
    </row>
    <row r="205" spans="1:31" ht="13.5" customHeight="1" x14ac:dyDescent="0.3">
      <c r="A205" s="210"/>
      <c r="B205" s="211"/>
      <c r="C205" s="208"/>
      <c r="D205" s="198"/>
      <c r="E205" s="199" t="s">
        <v>364</v>
      </c>
      <c r="F205" s="200"/>
      <c r="G205" s="200">
        <f>SUM(G198:G204)</f>
        <v>0</v>
      </c>
      <c r="H205" s="215"/>
      <c r="I205" s="216"/>
      <c r="J205" s="216"/>
      <c r="K205" s="217"/>
      <c r="L205" s="2"/>
      <c r="M205" s="2"/>
      <c r="N205" s="2"/>
      <c r="O205" s="2"/>
      <c r="P205" s="2"/>
      <c r="Q205" s="2"/>
      <c r="R205" s="2"/>
      <c r="S205" s="2"/>
      <c r="T205" s="2"/>
      <c r="U205" s="2"/>
      <c r="V205" s="2"/>
      <c r="W205" s="2"/>
      <c r="X205" s="2"/>
      <c r="Y205" s="2"/>
      <c r="Z205" s="2"/>
      <c r="AA205" s="2"/>
      <c r="AB205" s="2"/>
      <c r="AC205" s="2"/>
      <c r="AD205" s="2"/>
      <c r="AE205" s="2"/>
    </row>
    <row r="206" spans="1:31"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x14ac:dyDescent="0.3">
      <c r="A207" s="510" t="s">
        <v>329</v>
      </c>
      <c r="B207" s="511" t="s">
        <v>330</v>
      </c>
      <c r="C207" s="513" t="s">
        <v>365</v>
      </c>
      <c r="D207" s="514" t="s">
        <v>332</v>
      </c>
      <c r="E207" s="282"/>
      <c r="F207" s="282"/>
      <c r="G207" s="282"/>
      <c r="H207" s="355"/>
      <c r="I207" s="184" t="s">
        <v>333</v>
      </c>
      <c r="J207" s="507" t="s">
        <v>334</v>
      </c>
      <c r="K207" s="515" t="s">
        <v>335</v>
      </c>
      <c r="L207" s="2"/>
      <c r="M207" s="2"/>
      <c r="N207" s="2"/>
      <c r="O207" s="2"/>
      <c r="P207" s="2"/>
      <c r="Q207" s="2"/>
      <c r="R207" s="2"/>
      <c r="S207" s="2"/>
      <c r="T207" s="2"/>
      <c r="U207" s="2"/>
      <c r="V207" s="2"/>
      <c r="W207" s="2"/>
      <c r="X207" s="2"/>
      <c r="Y207" s="2"/>
      <c r="Z207" s="2"/>
      <c r="AA207" s="2"/>
      <c r="AB207" s="2"/>
      <c r="AC207" s="2"/>
      <c r="AD207" s="2"/>
      <c r="AE207" s="2"/>
    </row>
    <row r="208" spans="1:31" ht="13.5" customHeight="1" x14ac:dyDescent="0.3">
      <c r="A208" s="268"/>
      <c r="B208" s="366"/>
      <c r="C208" s="366"/>
      <c r="D208" s="186" t="s">
        <v>336</v>
      </c>
      <c r="E208" s="187" t="s">
        <v>337</v>
      </c>
      <c r="F208" s="186" t="s">
        <v>338</v>
      </c>
      <c r="G208" s="186" t="s">
        <v>339</v>
      </c>
      <c r="H208" s="186" t="s">
        <v>366</v>
      </c>
      <c r="I208" s="189" t="s">
        <v>341</v>
      </c>
      <c r="J208" s="366"/>
      <c r="K208" s="280"/>
      <c r="L208" s="2"/>
      <c r="M208" s="2"/>
      <c r="N208" s="2"/>
      <c r="O208" s="2"/>
      <c r="P208" s="2"/>
      <c r="Q208" s="2"/>
      <c r="R208" s="2"/>
      <c r="S208" s="2"/>
      <c r="T208" s="2"/>
      <c r="U208" s="2"/>
      <c r="V208" s="2"/>
      <c r="W208" s="2"/>
      <c r="X208" s="2"/>
      <c r="Y208" s="2"/>
      <c r="Z208" s="2"/>
      <c r="AA208" s="2"/>
      <c r="AB208" s="2"/>
      <c r="AC208" s="2"/>
      <c r="AD208" s="2"/>
      <c r="AE208" s="2"/>
    </row>
    <row r="209" spans="1:31" ht="13.5" customHeight="1" x14ac:dyDescent="0.3">
      <c r="A209" s="528" t="e">
        <f>DESCRIPCION!#REF!</f>
        <v>#REF!</v>
      </c>
      <c r="B209" s="396" t="e">
        <f>DESCRIPCION!#REF!</f>
        <v>#REF!</v>
      </c>
      <c r="C209" s="528"/>
      <c r="D209" s="520" t="s">
        <v>343</v>
      </c>
      <c r="E209" s="191" t="s">
        <v>344</v>
      </c>
      <c r="F209" s="192" t="s">
        <v>374</v>
      </c>
      <c r="G209" s="192">
        <f>IF(F209="Asignado",15,0)</f>
        <v>0</v>
      </c>
      <c r="H209" s="509" t="str">
        <f>IF(AND(G216&gt;0,G216&lt;=85),"Débil",IF(AND(G216&gt;85,G216&lt;=95),"Moderado",IF(G216&gt;96,"Fuerte"," ")))</f>
        <v xml:space="preserve"> </v>
      </c>
      <c r="I209" s="509" t="s">
        <v>374</v>
      </c>
      <c r="J209" s="50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19"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x14ac:dyDescent="0.3">
      <c r="A210" s="267"/>
      <c r="B210" s="279"/>
      <c r="C210" s="267"/>
      <c r="D210" s="351"/>
      <c r="E210" s="22" t="s">
        <v>347</v>
      </c>
      <c r="F210" s="46" t="s">
        <v>374</v>
      </c>
      <c r="G210" s="46">
        <f>IF(F210="Adecuado",15,0)</f>
        <v>0</v>
      </c>
      <c r="H210" s="351"/>
      <c r="I210" s="351"/>
      <c r="J210" s="351"/>
      <c r="K210" s="279"/>
      <c r="L210" s="2"/>
      <c r="M210" s="2"/>
      <c r="N210" s="2"/>
      <c r="O210" s="2"/>
      <c r="P210" s="2"/>
      <c r="Q210" s="2"/>
      <c r="R210" s="2"/>
      <c r="S210" s="2"/>
      <c r="T210" s="2"/>
      <c r="U210" s="2"/>
      <c r="V210" s="2"/>
      <c r="W210" s="2"/>
      <c r="X210" s="2"/>
      <c r="Y210" s="2"/>
      <c r="Z210" s="2"/>
      <c r="AA210" s="2"/>
      <c r="AB210" s="2"/>
      <c r="AC210" s="2"/>
      <c r="AD210" s="2"/>
      <c r="AE210" s="2"/>
    </row>
    <row r="211" spans="1:31" ht="13.5" customHeight="1" x14ac:dyDescent="0.3">
      <c r="A211" s="267"/>
      <c r="B211" s="279"/>
      <c r="C211" s="267"/>
      <c r="D211" s="190" t="s">
        <v>349</v>
      </c>
      <c r="E211" s="22" t="s">
        <v>350</v>
      </c>
      <c r="F211" s="46" t="s">
        <v>374</v>
      </c>
      <c r="G211" s="46">
        <f>IF(F211="Oportuna",15,0)</f>
        <v>0</v>
      </c>
      <c r="H211" s="351"/>
      <c r="I211" s="351"/>
      <c r="J211" s="351"/>
      <c r="K211" s="279"/>
      <c r="L211" s="2"/>
      <c r="M211" s="2"/>
      <c r="N211" s="2"/>
      <c r="O211" s="2"/>
      <c r="P211" s="2"/>
      <c r="Q211" s="2"/>
      <c r="R211" s="2"/>
      <c r="S211" s="2"/>
      <c r="T211" s="2"/>
      <c r="U211" s="2"/>
      <c r="V211" s="2"/>
      <c r="W211" s="2"/>
      <c r="X211" s="2"/>
      <c r="Y211" s="2"/>
      <c r="Z211" s="2"/>
      <c r="AA211" s="2"/>
      <c r="AB211" s="2"/>
      <c r="AC211" s="2"/>
      <c r="AD211" s="2"/>
      <c r="AE211" s="2"/>
    </row>
    <row r="212" spans="1:31" ht="13.5" customHeight="1" x14ac:dyDescent="0.3">
      <c r="A212" s="267"/>
      <c r="B212" s="279"/>
      <c r="C212" s="267"/>
      <c r="D212" s="190" t="s">
        <v>352</v>
      </c>
      <c r="E212" s="22" t="s">
        <v>353</v>
      </c>
      <c r="F212" s="87" t="s">
        <v>374</v>
      </c>
      <c r="G212" s="46">
        <f>IF(F212="Prevenir",15,IF(F212="Detectar",10,0))</f>
        <v>0</v>
      </c>
      <c r="H212" s="351"/>
      <c r="I212" s="351"/>
      <c r="J212" s="351"/>
      <c r="K212" s="279"/>
      <c r="L212" s="2"/>
      <c r="M212" s="2"/>
      <c r="N212" s="2"/>
      <c r="O212" s="2"/>
      <c r="P212" s="2"/>
      <c r="Q212" s="2"/>
      <c r="R212" s="2"/>
      <c r="S212" s="2"/>
      <c r="T212" s="2"/>
      <c r="U212" s="2"/>
      <c r="V212" s="2"/>
      <c r="W212" s="2"/>
      <c r="X212" s="2"/>
      <c r="Y212" s="2"/>
      <c r="Z212" s="2"/>
      <c r="AA212" s="2"/>
      <c r="AB212" s="2"/>
      <c r="AC212" s="2"/>
      <c r="AD212" s="2"/>
      <c r="AE212" s="2"/>
    </row>
    <row r="213" spans="1:31" ht="13.5" customHeight="1" x14ac:dyDescent="0.3">
      <c r="A213" s="267"/>
      <c r="B213" s="279"/>
      <c r="C213" s="267"/>
      <c r="D213" s="190" t="s">
        <v>368</v>
      </c>
      <c r="E213" s="22" t="s">
        <v>356</v>
      </c>
      <c r="F213" s="46" t="s">
        <v>374</v>
      </c>
      <c r="G213" s="46">
        <f>IF(F213="Confiable",15,0)</f>
        <v>0</v>
      </c>
      <c r="H213" s="351"/>
      <c r="I213" s="351"/>
      <c r="J213" s="351"/>
      <c r="K213" s="279"/>
      <c r="L213" s="2"/>
      <c r="M213" s="2"/>
      <c r="N213" s="2"/>
      <c r="O213" s="2"/>
      <c r="P213" s="2"/>
      <c r="Q213" s="2"/>
      <c r="R213" s="2"/>
      <c r="S213" s="2"/>
      <c r="T213" s="2"/>
      <c r="U213" s="2"/>
      <c r="V213" s="2"/>
      <c r="W213" s="2"/>
      <c r="X213" s="2"/>
      <c r="Y213" s="2"/>
      <c r="Z213" s="2"/>
      <c r="AA213" s="2"/>
      <c r="AB213" s="2"/>
      <c r="AC213" s="2"/>
      <c r="AD213" s="2"/>
      <c r="AE213" s="2"/>
    </row>
    <row r="214" spans="1:31" ht="13.5" customHeight="1" x14ac:dyDescent="0.3">
      <c r="A214" s="267"/>
      <c r="B214" s="279"/>
      <c r="C214" s="267"/>
      <c r="D214" s="190" t="s">
        <v>369</v>
      </c>
      <c r="E214" s="22" t="s">
        <v>359</v>
      </c>
      <c r="F214" s="87" t="s">
        <v>374</v>
      </c>
      <c r="G214" s="46">
        <f>IF(F214="Se investigan y se resuelven oportunamente",15,0)</f>
        <v>0</v>
      </c>
      <c r="H214" s="351"/>
      <c r="I214" s="351"/>
      <c r="J214" s="351"/>
      <c r="K214" s="279"/>
      <c r="L214" s="2"/>
      <c r="M214" s="2"/>
      <c r="N214" s="2"/>
      <c r="O214" s="2"/>
      <c r="P214" s="2"/>
      <c r="Q214" s="2"/>
      <c r="R214" s="2"/>
      <c r="S214" s="2"/>
      <c r="T214" s="2"/>
      <c r="U214" s="2"/>
      <c r="V214" s="2"/>
      <c r="W214" s="2"/>
      <c r="X214" s="2"/>
      <c r="Y214" s="2"/>
      <c r="Z214" s="2"/>
      <c r="AA214" s="2"/>
      <c r="AB214" s="2"/>
      <c r="AC214" s="2"/>
      <c r="AD214" s="2"/>
      <c r="AE214" s="2"/>
    </row>
    <row r="215" spans="1:31" ht="13.5" customHeight="1" x14ac:dyDescent="0.3">
      <c r="A215" s="326"/>
      <c r="B215" s="330"/>
      <c r="C215" s="326"/>
      <c r="D215" s="194" t="s">
        <v>361</v>
      </c>
      <c r="E215" s="22" t="s">
        <v>362</v>
      </c>
      <c r="F215" s="46" t="s">
        <v>374</v>
      </c>
      <c r="G215" s="46">
        <f>IF(F215="Completa",10,IF(F215="Incompleta",5,0))</f>
        <v>0</v>
      </c>
      <c r="H215" s="352"/>
      <c r="I215" s="352"/>
      <c r="J215" s="352"/>
      <c r="K215" s="330"/>
      <c r="L215" s="2"/>
      <c r="M215" s="2"/>
      <c r="N215" s="2"/>
      <c r="O215" s="2"/>
      <c r="P215" s="2"/>
      <c r="Q215" s="2"/>
      <c r="R215" s="2"/>
      <c r="S215" s="2"/>
      <c r="T215" s="2"/>
      <c r="U215" s="2"/>
      <c r="V215" s="2"/>
      <c r="W215" s="2"/>
      <c r="X215" s="2"/>
      <c r="Y215" s="2"/>
      <c r="Z215" s="2"/>
      <c r="AA215" s="2"/>
      <c r="AB215" s="2"/>
      <c r="AC215" s="2"/>
      <c r="AD215" s="2"/>
      <c r="AE215" s="2"/>
    </row>
    <row r="216" spans="1:31" ht="13.5" customHeight="1" x14ac:dyDescent="0.3">
      <c r="A216" s="210"/>
      <c r="B216" s="211"/>
      <c r="C216" s="208"/>
      <c r="D216" s="198"/>
      <c r="E216" s="199" t="s">
        <v>364</v>
      </c>
      <c r="F216" s="200"/>
      <c r="G216" s="200">
        <f>SUM(G209:G215)</f>
        <v>0</v>
      </c>
      <c r="H216" s="215"/>
      <c r="I216" s="216"/>
      <c r="J216" s="216"/>
      <c r="K216" s="217"/>
      <c r="L216" s="2"/>
      <c r="M216" s="2"/>
      <c r="N216" s="2"/>
      <c r="O216" s="2"/>
      <c r="P216" s="2"/>
      <c r="Q216" s="2"/>
      <c r="R216" s="2"/>
      <c r="S216" s="2"/>
      <c r="T216" s="2"/>
      <c r="U216" s="2"/>
      <c r="V216" s="2"/>
      <c r="W216" s="2"/>
      <c r="X216" s="2"/>
      <c r="Y216" s="2"/>
      <c r="Z216" s="2"/>
      <c r="AA216" s="2"/>
      <c r="AB216" s="2"/>
      <c r="AC216" s="2"/>
      <c r="AD216" s="2"/>
      <c r="AE216" s="2"/>
    </row>
    <row r="217" spans="1:31"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x14ac:dyDescent="0.3">
      <c r="A218" s="510" t="s">
        <v>329</v>
      </c>
      <c r="B218" s="511" t="s">
        <v>330</v>
      </c>
      <c r="C218" s="513" t="s">
        <v>365</v>
      </c>
      <c r="D218" s="514" t="s">
        <v>332</v>
      </c>
      <c r="E218" s="282"/>
      <c r="F218" s="282"/>
      <c r="G218" s="282"/>
      <c r="H218" s="355"/>
      <c r="I218" s="184" t="s">
        <v>333</v>
      </c>
      <c r="J218" s="507" t="s">
        <v>334</v>
      </c>
      <c r="K218" s="515" t="s">
        <v>335</v>
      </c>
      <c r="L218" s="2"/>
      <c r="M218" s="2"/>
      <c r="N218" s="2"/>
      <c r="O218" s="2"/>
      <c r="P218" s="2"/>
      <c r="Q218" s="2"/>
      <c r="R218" s="2"/>
      <c r="S218" s="2"/>
      <c r="T218" s="2"/>
      <c r="U218" s="2"/>
      <c r="V218" s="2"/>
      <c r="W218" s="2"/>
      <c r="X218" s="2"/>
      <c r="Y218" s="2"/>
      <c r="Z218" s="2"/>
      <c r="AA218" s="2"/>
      <c r="AB218" s="2"/>
      <c r="AC218" s="2"/>
      <c r="AD218" s="2"/>
      <c r="AE218" s="2"/>
    </row>
    <row r="219" spans="1:31" ht="13.5" customHeight="1" x14ac:dyDescent="0.3">
      <c r="A219" s="268"/>
      <c r="B219" s="366"/>
      <c r="C219" s="366"/>
      <c r="D219" s="186" t="s">
        <v>336</v>
      </c>
      <c r="E219" s="187" t="s">
        <v>337</v>
      </c>
      <c r="F219" s="186" t="s">
        <v>338</v>
      </c>
      <c r="G219" s="186" t="s">
        <v>339</v>
      </c>
      <c r="H219" s="186" t="s">
        <v>366</v>
      </c>
      <c r="I219" s="189" t="s">
        <v>341</v>
      </c>
      <c r="J219" s="366"/>
      <c r="K219" s="280"/>
      <c r="L219" s="2"/>
      <c r="M219" s="2"/>
      <c r="N219" s="2"/>
      <c r="O219" s="2"/>
      <c r="P219" s="2"/>
      <c r="Q219" s="2"/>
      <c r="R219" s="2"/>
      <c r="S219" s="2"/>
      <c r="T219" s="2"/>
      <c r="U219" s="2"/>
      <c r="V219" s="2"/>
      <c r="W219" s="2"/>
      <c r="X219" s="2"/>
      <c r="Y219" s="2"/>
      <c r="Z219" s="2"/>
      <c r="AA219" s="2"/>
      <c r="AB219" s="2"/>
      <c r="AC219" s="2"/>
      <c r="AD219" s="2"/>
      <c r="AE219" s="2"/>
    </row>
    <row r="220" spans="1:31" ht="13.5" customHeight="1" x14ac:dyDescent="0.3">
      <c r="A220" s="528" t="e">
        <f>DESCRIPCION!#REF!</f>
        <v>#REF!</v>
      </c>
      <c r="B220" s="396" t="e">
        <f>DESCRIPCION!#REF!</f>
        <v>#REF!</v>
      </c>
      <c r="C220" s="528"/>
      <c r="D220" s="520" t="s">
        <v>343</v>
      </c>
      <c r="E220" s="191" t="s">
        <v>344</v>
      </c>
      <c r="F220" s="192" t="s">
        <v>374</v>
      </c>
      <c r="G220" s="192">
        <f>IF(F220="Asignado",15,0)</f>
        <v>0</v>
      </c>
      <c r="H220" s="509" t="str">
        <f>IF(AND(G227&gt;0,G227&lt;=85),"Débil",IF(AND(G227&gt;85,G227&lt;=95),"Moderado",IF(G227&gt;96,"Fuerte"," ")))</f>
        <v xml:space="preserve"> </v>
      </c>
      <c r="I220" s="509" t="s">
        <v>376</v>
      </c>
      <c r="J220" s="50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19"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x14ac:dyDescent="0.3">
      <c r="A221" s="267"/>
      <c r="B221" s="279"/>
      <c r="C221" s="267"/>
      <c r="D221" s="351"/>
      <c r="E221" s="22" t="s">
        <v>347</v>
      </c>
      <c r="F221" s="46" t="s">
        <v>374</v>
      </c>
      <c r="G221" s="46">
        <f>IF(F221="Adecuado",15,0)</f>
        <v>0</v>
      </c>
      <c r="H221" s="351"/>
      <c r="I221" s="351"/>
      <c r="J221" s="351"/>
      <c r="K221" s="279"/>
      <c r="L221" s="2"/>
      <c r="M221" s="2"/>
      <c r="N221" s="2"/>
      <c r="O221" s="2"/>
      <c r="P221" s="2"/>
      <c r="Q221" s="2"/>
      <c r="R221" s="2"/>
      <c r="S221" s="2"/>
      <c r="T221" s="2"/>
      <c r="U221" s="2"/>
      <c r="V221" s="2"/>
      <c r="W221" s="2"/>
      <c r="X221" s="2"/>
      <c r="Y221" s="2"/>
      <c r="Z221" s="2"/>
      <c r="AA221" s="2"/>
      <c r="AB221" s="2"/>
      <c r="AC221" s="2"/>
      <c r="AD221" s="2"/>
      <c r="AE221" s="2"/>
    </row>
    <row r="222" spans="1:31" ht="13.5" customHeight="1" x14ac:dyDescent="0.3">
      <c r="A222" s="267"/>
      <c r="B222" s="279"/>
      <c r="C222" s="267"/>
      <c r="D222" s="190" t="s">
        <v>349</v>
      </c>
      <c r="E222" s="22" t="s">
        <v>350</v>
      </c>
      <c r="F222" s="46" t="s">
        <v>374</v>
      </c>
      <c r="G222" s="46">
        <f>IF(F222="Oportuna",15,0)</f>
        <v>0</v>
      </c>
      <c r="H222" s="351"/>
      <c r="I222" s="351"/>
      <c r="J222" s="351"/>
      <c r="K222" s="279"/>
      <c r="L222" s="2"/>
      <c r="M222" s="2"/>
      <c r="N222" s="2"/>
      <c r="O222" s="2"/>
      <c r="P222" s="2"/>
      <c r="Q222" s="2"/>
      <c r="R222" s="2"/>
      <c r="S222" s="2"/>
      <c r="T222" s="2"/>
      <c r="U222" s="2"/>
      <c r="V222" s="2"/>
      <c r="W222" s="2"/>
      <c r="X222" s="2"/>
      <c r="Y222" s="2"/>
      <c r="Z222" s="2"/>
      <c r="AA222" s="2"/>
      <c r="AB222" s="2"/>
      <c r="AC222" s="2"/>
      <c r="AD222" s="2"/>
      <c r="AE222" s="2"/>
    </row>
    <row r="223" spans="1:31" ht="13.5" customHeight="1" x14ac:dyDescent="0.3">
      <c r="A223" s="267"/>
      <c r="B223" s="279"/>
      <c r="C223" s="267"/>
      <c r="D223" s="190" t="s">
        <v>352</v>
      </c>
      <c r="E223" s="22" t="s">
        <v>353</v>
      </c>
      <c r="F223" s="87" t="s">
        <v>374</v>
      </c>
      <c r="G223" s="46">
        <f>IF(F223="Prevenir",15,IF(F223="Detectar",10,0))</f>
        <v>0</v>
      </c>
      <c r="H223" s="351"/>
      <c r="I223" s="351"/>
      <c r="J223" s="351"/>
      <c r="K223" s="279"/>
      <c r="L223" s="2"/>
      <c r="M223" s="2"/>
      <c r="N223" s="2"/>
      <c r="O223" s="2"/>
      <c r="P223" s="2"/>
      <c r="Q223" s="2"/>
      <c r="R223" s="2"/>
      <c r="S223" s="2"/>
      <c r="T223" s="2"/>
      <c r="U223" s="2"/>
      <c r="V223" s="2"/>
      <c r="W223" s="2"/>
      <c r="X223" s="2"/>
      <c r="Y223" s="2"/>
      <c r="Z223" s="2"/>
      <c r="AA223" s="2"/>
      <c r="AB223" s="2"/>
      <c r="AC223" s="2"/>
      <c r="AD223" s="2"/>
      <c r="AE223" s="2"/>
    </row>
    <row r="224" spans="1:31" ht="13.5" customHeight="1" x14ac:dyDescent="0.3">
      <c r="A224" s="267"/>
      <c r="B224" s="279"/>
      <c r="C224" s="267"/>
      <c r="D224" s="190" t="s">
        <v>368</v>
      </c>
      <c r="E224" s="22" t="s">
        <v>356</v>
      </c>
      <c r="F224" s="46" t="s">
        <v>374</v>
      </c>
      <c r="G224" s="46">
        <f>IF(F224="Confiable",15,0)</f>
        <v>0</v>
      </c>
      <c r="H224" s="351"/>
      <c r="I224" s="351"/>
      <c r="J224" s="351"/>
      <c r="K224" s="279"/>
      <c r="L224" s="2"/>
      <c r="M224" s="2"/>
      <c r="N224" s="2"/>
      <c r="O224" s="2"/>
      <c r="P224" s="2"/>
      <c r="Q224" s="2"/>
      <c r="R224" s="2"/>
      <c r="S224" s="2"/>
      <c r="T224" s="2"/>
      <c r="U224" s="2"/>
      <c r="V224" s="2"/>
      <c r="W224" s="2"/>
      <c r="X224" s="2"/>
      <c r="Y224" s="2"/>
      <c r="Z224" s="2"/>
      <c r="AA224" s="2"/>
      <c r="AB224" s="2"/>
      <c r="AC224" s="2"/>
      <c r="AD224" s="2"/>
      <c r="AE224" s="2"/>
    </row>
    <row r="225" spans="1:31" ht="13.5" customHeight="1" x14ac:dyDescent="0.3">
      <c r="A225" s="267"/>
      <c r="B225" s="279"/>
      <c r="C225" s="267"/>
      <c r="D225" s="190" t="s">
        <v>369</v>
      </c>
      <c r="E225" s="22" t="s">
        <v>359</v>
      </c>
      <c r="F225" s="87" t="s">
        <v>374</v>
      </c>
      <c r="G225" s="46">
        <f>IF(F225="Se investigan y se resuelven oportunamente",15,0)</f>
        <v>0</v>
      </c>
      <c r="H225" s="351"/>
      <c r="I225" s="351"/>
      <c r="J225" s="351"/>
      <c r="K225" s="279"/>
      <c r="L225" s="2"/>
      <c r="M225" s="2"/>
      <c r="N225" s="2"/>
      <c r="O225" s="2"/>
      <c r="P225" s="2"/>
      <c r="Q225" s="2"/>
      <c r="R225" s="2"/>
      <c r="S225" s="2"/>
      <c r="T225" s="2"/>
      <c r="U225" s="2"/>
      <c r="V225" s="2"/>
      <c r="W225" s="2"/>
      <c r="X225" s="2"/>
      <c r="Y225" s="2"/>
      <c r="Z225" s="2"/>
      <c r="AA225" s="2"/>
      <c r="AB225" s="2"/>
      <c r="AC225" s="2"/>
      <c r="AD225" s="2"/>
      <c r="AE225" s="2"/>
    </row>
    <row r="226" spans="1:31" ht="13.5" customHeight="1" x14ac:dyDescent="0.3">
      <c r="A226" s="326"/>
      <c r="B226" s="330"/>
      <c r="C226" s="326"/>
      <c r="D226" s="194" t="s">
        <v>361</v>
      </c>
      <c r="E226" s="22" t="s">
        <v>362</v>
      </c>
      <c r="F226" s="46" t="s">
        <v>374</v>
      </c>
      <c r="G226" s="46">
        <f>IF(F226="Completa",10,IF(F226="Incompleta",5,0))</f>
        <v>0</v>
      </c>
      <c r="H226" s="352"/>
      <c r="I226" s="352"/>
      <c r="J226" s="352"/>
      <c r="K226" s="330"/>
      <c r="L226" s="2"/>
      <c r="M226" s="2"/>
      <c r="N226" s="2"/>
      <c r="O226" s="2"/>
      <c r="P226" s="2"/>
      <c r="Q226" s="2"/>
      <c r="R226" s="2"/>
      <c r="S226" s="2"/>
      <c r="T226" s="2"/>
      <c r="U226" s="2"/>
      <c r="V226" s="2"/>
      <c r="W226" s="2"/>
      <c r="X226" s="2"/>
      <c r="Y226" s="2"/>
      <c r="Z226" s="2"/>
      <c r="AA226" s="2"/>
      <c r="AB226" s="2"/>
      <c r="AC226" s="2"/>
      <c r="AD226" s="2"/>
      <c r="AE226" s="2"/>
    </row>
    <row r="227" spans="1:31" ht="13.5" customHeight="1" x14ac:dyDescent="0.3">
      <c r="A227" s="210"/>
      <c r="B227" s="211"/>
      <c r="C227" s="208"/>
      <c r="D227" s="198"/>
      <c r="E227" s="199" t="s">
        <v>364</v>
      </c>
      <c r="F227" s="200"/>
      <c r="G227" s="200">
        <f>SUM(G220:G226)</f>
        <v>0</v>
      </c>
      <c r="H227" s="215"/>
      <c r="I227" s="216"/>
      <c r="J227" s="216"/>
      <c r="K227" s="217"/>
      <c r="L227" s="2"/>
      <c r="M227" s="2"/>
      <c r="N227" s="2"/>
      <c r="O227" s="2"/>
      <c r="P227" s="2"/>
      <c r="Q227" s="2"/>
      <c r="R227" s="2"/>
      <c r="S227" s="2"/>
      <c r="T227" s="2"/>
      <c r="U227" s="2"/>
      <c r="V227" s="2"/>
      <c r="W227" s="2"/>
      <c r="X227" s="2"/>
      <c r="Y227" s="2"/>
      <c r="Z227" s="2"/>
      <c r="AA227" s="2"/>
      <c r="AB227" s="2"/>
      <c r="AC227" s="2"/>
      <c r="AD227" s="2"/>
      <c r="AE227" s="2"/>
    </row>
    <row r="228" spans="1:31"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x14ac:dyDescent="0.3">
      <c r="A229" s="510" t="s">
        <v>329</v>
      </c>
      <c r="B229" s="511" t="s">
        <v>330</v>
      </c>
      <c r="C229" s="513" t="s">
        <v>365</v>
      </c>
      <c r="D229" s="514" t="s">
        <v>332</v>
      </c>
      <c r="E229" s="282"/>
      <c r="F229" s="282"/>
      <c r="G229" s="282"/>
      <c r="H229" s="355"/>
      <c r="I229" s="184" t="s">
        <v>333</v>
      </c>
      <c r="J229" s="507" t="s">
        <v>334</v>
      </c>
      <c r="K229" s="515" t="s">
        <v>335</v>
      </c>
      <c r="L229" s="2"/>
      <c r="M229" s="2"/>
      <c r="N229" s="2"/>
      <c r="O229" s="2"/>
      <c r="P229" s="2"/>
      <c r="Q229" s="2"/>
      <c r="R229" s="2"/>
      <c r="S229" s="2"/>
      <c r="T229" s="2"/>
      <c r="U229" s="2"/>
      <c r="V229" s="2"/>
      <c r="W229" s="2"/>
      <c r="X229" s="2"/>
      <c r="Y229" s="2"/>
      <c r="Z229" s="2"/>
      <c r="AA229" s="2"/>
      <c r="AB229" s="2"/>
      <c r="AC229" s="2"/>
      <c r="AD229" s="2"/>
      <c r="AE229" s="2"/>
    </row>
    <row r="230" spans="1:31" ht="13.5" customHeight="1" x14ac:dyDescent="0.3">
      <c r="A230" s="268"/>
      <c r="B230" s="366"/>
      <c r="C230" s="366"/>
      <c r="D230" s="186" t="s">
        <v>336</v>
      </c>
      <c r="E230" s="187" t="s">
        <v>337</v>
      </c>
      <c r="F230" s="186" t="s">
        <v>338</v>
      </c>
      <c r="G230" s="186" t="s">
        <v>339</v>
      </c>
      <c r="H230" s="186" t="s">
        <v>366</v>
      </c>
      <c r="I230" s="189" t="s">
        <v>341</v>
      </c>
      <c r="J230" s="366"/>
      <c r="K230" s="280"/>
      <c r="L230" s="2"/>
      <c r="M230" s="2"/>
      <c r="N230" s="2"/>
      <c r="O230" s="2"/>
      <c r="P230" s="2"/>
      <c r="Q230" s="2"/>
      <c r="R230" s="2"/>
      <c r="S230" s="2"/>
      <c r="T230" s="2"/>
      <c r="U230" s="2"/>
      <c r="V230" s="2"/>
      <c r="W230" s="2"/>
      <c r="X230" s="2"/>
      <c r="Y230" s="2"/>
      <c r="Z230" s="2"/>
      <c r="AA230" s="2"/>
      <c r="AB230" s="2"/>
      <c r="AC230" s="2"/>
      <c r="AD230" s="2"/>
      <c r="AE230" s="2"/>
    </row>
    <row r="231" spans="1:31" ht="13.5" customHeight="1" x14ac:dyDescent="0.3">
      <c r="A231" s="528" t="e">
        <f>DESCRIPCION!#REF!</f>
        <v>#REF!</v>
      </c>
      <c r="B231" s="396" t="e">
        <f>DESCRIPCION!#REF!</f>
        <v>#REF!</v>
      </c>
      <c r="C231" s="528"/>
      <c r="D231" s="520" t="s">
        <v>343</v>
      </c>
      <c r="E231" s="191" t="s">
        <v>344</v>
      </c>
      <c r="F231" s="192" t="s">
        <v>374</v>
      </c>
      <c r="G231" s="192">
        <f>IF(F231="Asignado",15,0)</f>
        <v>0</v>
      </c>
      <c r="H231" s="509" t="str">
        <f>IF(AND(G238&gt;0,G238&lt;=85),"Débil",IF(AND(G238&gt;85,G238&lt;=95),"Moderado",IF(G238&gt;96,"Fuerte"," ")))</f>
        <v xml:space="preserve"> </v>
      </c>
      <c r="I231" s="509" t="s">
        <v>374</v>
      </c>
      <c r="J231" s="50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19"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x14ac:dyDescent="0.3">
      <c r="A232" s="267"/>
      <c r="B232" s="279"/>
      <c r="C232" s="267"/>
      <c r="D232" s="351"/>
      <c r="E232" s="22" t="s">
        <v>347</v>
      </c>
      <c r="F232" s="46" t="s">
        <v>374</v>
      </c>
      <c r="G232" s="46">
        <f>IF(F232="Adecuado",15,0)</f>
        <v>0</v>
      </c>
      <c r="H232" s="351"/>
      <c r="I232" s="351"/>
      <c r="J232" s="351"/>
      <c r="K232" s="279"/>
      <c r="L232" s="2"/>
      <c r="M232" s="2"/>
      <c r="N232" s="2"/>
      <c r="O232" s="2"/>
      <c r="P232" s="2"/>
      <c r="Q232" s="2"/>
      <c r="R232" s="2"/>
      <c r="S232" s="2"/>
      <c r="T232" s="2"/>
      <c r="U232" s="2"/>
      <c r="V232" s="2"/>
      <c r="W232" s="2"/>
      <c r="X232" s="2"/>
      <c r="Y232" s="2"/>
      <c r="Z232" s="2"/>
      <c r="AA232" s="2"/>
      <c r="AB232" s="2"/>
      <c r="AC232" s="2"/>
      <c r="AD232" s="2"/>
      <c r="AE232" s="2"/>
    </row>
    <row r="233" spans="1:31" ht="13.5" customHeight="1" x14ac:dyDescent="0.3">
      <c r="A233" s="267"/>
      <c r="B233" s="279"/>
      <c r="C233" s="267"/>
      <c r="D233" s="190" t="s">
        <v>349</v>
      </c>
      <c r="E233" s="22" t="s">
        <v>350</v>
      </c>
      <c r="F233" s="46" t="s">
        <v>374</v>
      </c>
      <c r="G233" s="46">
        <f>IF(F233="Oportuna",15,0)</f>
        <v>0</v>
      </c>
      <c r="H233" s="351"/>
      <c r="I233" s="351"/>
      <c r="J233" s="351"/>
      <c r="K233" s="279"/>
      <c r="L233" s="2"/>
      <c r="M233" s="2"/>
      <c r="N233" s="2"/>
      <c r="O233" s="2"/>
      <c r="P233" s="2"/>
      <c r="Q233" s="2"/>
      <c r="R233" s="2"/>
      <c r="S233" s="2"/>
      <c r="T233" s="2"/>
      <c r="U233" s="2"/>
      <c r="V233" s="2"/>
      <c r="W233" s="2"/>
      <c r="X233" s="2"/>
      <c r="Y233" s="2"/>
      <c r="Z233" s="2"/>
      <c r="AA233" s="2"/>
      <c r="AB233" s="2"/>
      <c r="AC233" s="2"/>
      <c r="AD233" s="2"/>
      <c r="AE233" s="2"/>
    </row>
    <row r="234" spans="1:31" ht="13.5" customHeight="1" x14ac:dyDescent="0.3">
      <c r="A234" s="267"/>
      <c r="B234" s="279"/>
      <c r="C234" s="267"/>
      <c r="D234" s="190" t="s">
        <v>352</v>
      </c>
      <c r="E234" s="22" t="s">
        <v>353</v>
      </c>
      <c r="F234" s="87" t="s">
        <v>374</v>
      </c>
      <c r="G234" s="46">
        <f>IF(F234="Prevenir",15,IF(F234="Detectar",10,0))</f>
        <v>0</v>
      </c>
      <c r="H234" s="351"/>
      <c r="I234" s="351"/>
      <c r="J234" s="351"/>
      <c r="K234" s="279"/>
      <c r="L234" s="2"/>
      <c r="M234" s="2"/>
      <c r="N234" s="2"/>
      <c r="O234" s="2"/>
      <c r="P234" s="2"/>
      <c r="Q234" s="2"/>
      <c r="R234" s="2"/>
      <c r="S234" s="2"/>
      <c r="T234" s="2"/>
      <c r="U234" s="2"/>
      <c r="V234" s="2"/>
      <c r="W234" s="2"/>
      <c r="X234" s="2"/>
      <c r="Y234" s="2"/>
      <c r="Z234" s="2"/>
      <c r="AA234" s="2"/>
      <c r="AB234" s="2"/>
      <c r="AC234" s="2"/>
      <c r="AD234" s="2"/>
      <c r="AE234" s="2"/>
    </row>
    <row r="235" spans="1:31" ht="13.5" customHeight="1" x14ac:dyDescent="0.3">
      <c r="A235" s="267"/>
      <c r="B235" s="279"/>
      <c r="C235" s="267"/>
      <c r="D235" s="190" t="s">
        <v>368</v>
      </c>
      <c r="E235" s="22" t="s">
        <v>356</v>
      </c>
      <c r="F235" s="46" t="s">
        <v>374</v>
      </c>
      <c r="G235" s="46">
        <f>IF(F235="Confiable",15,0)</f>
        <v>0</v>
      </c>
      <c r="H235" s="351"/>
      <c r="I235" s="351"/>
      <c r="J235" s="351"/>
      <c r="K235" s="279"/>
      <c r="L235" s="2"/>
      <c r="M235" s="2"/>
      <c r="N235" s="2"/>
      <c r="O235" s="2"/>
      <c r="P235" s="2"/>
      <c r="Q235" s="2"/>
      <c r="R235" s="2"/>
      <c r="S235" s="2"/>
      <c r="T235" s="2"/>
      <c r="U235" s="2"/>
      <c r="V235" s="2"/>
      <c r="W235" s="2"/>
      <c r="X235" s="2"/>
      <c r="Y235" s="2"/>
      <c r="Z235" s="2"/>
      <c r="AA235" s="2"/>
      <c r="AB235" s="2"/>
      <c r="AC235" s="2"/>
      <c r="AD235" s="2"/>
      <c r="AE235" s="2"/>
    </row>
    <row r="236" spans="1:31" ht="13.5" customHeight="1" x14ac:dyDescent="0.3">
      <c r="A236" s="267"/>
      <c r="B236" s="279"/>
      <c r="C236" s="267"/>
      <c r="D236" s="190" t="s">
        <v>369</v>
      </c>
      <c r="E236" s="22" t="s">
        <v>359</v>
      </c>
      <c r="F236" s="87" t="s">
        <v>374</v>
      </c>
      <c r="G236" s="46">
        <f>IF(F236="Se investigan y se resuelven oportunamente",15,0)</f>
        <v>0</v>
      </c>
      <c r="H236" s="351"/>
      <c r="I236" s="351"/>
      <c r="J236" s="351"/>
      <c r="K236" s="279"/>
      <c r="L236" s="2"/>
      <c r="M236" s="2"/>
      <c r="N236" s="2"/>
      <c r="O236" s="2"/>
      <c r="P236" s="2"/>
      <c r="Q236" s="2"/>
      <c r="R236" s="2"/>
      <c r="S236" s="2"/>
      <c r="T236" s="2"/>
      <c r="U236" s="2"/>
      <c r="V236" s="2"/>
      <c r="W236" s="2"/>
      <c r="X236" s="2"/>
      <c r="Y236" s="2"/>
      <c r="Z236" s="2"/>
      <c r="AA236" s="2"/>
      <c r="AB236" s="2"/>
      <c r="AC236" s="2"/>
      <c r="AD236" s="2"/>
      <c r="AE236" s="2"/>
    </row>
    <row r="237" spans="1:31" ht="13.5" customHeight="1" x14ac:dyDescent="0.3">
      <c r="A237" s="326"/>
      <c r="B237" s="330"/>
      <c r="C237" s="326"/>
      <c r="D237" s="194" t="s">
        <v>361</v>
      </c>
      <c r="E237" s="22" t="s">
        <v>362</v>
      </c>
      <c r="F237" s="46" t="s">
        <v>374</v>
      </c>
      <c r="G237" s="46">
        <f>IF(F237="Completa",10,IF(F237="Incompleta",5,0))</f>
        <v>0</v>
      </c>
      <c r="H237" s="352"/>
      <c r="I237" s="352"/>
      <c r="J237" s="352"/>
      <c r="K237" s="330"/>
      <c r="L237" s="2"/>
      <c r="M237" s="2"/>
      <c r="N237" s="2"/>
      <c r="O237" s="2"/>
      <c r="P237" s="2"/>
      <c r="Q237" s="2"/>
      <c r="R237" s="2"/>
      <c r="S237" s="2"/>
      <c r="T237" s="2"/>
      <c r="U237" s="2"/>
      <c r="V237" s="2"/>
      <c r="W237" s="2"/>
      <c r="X237" s="2"/>
      <c r="Y237" s="2"/>
      <c r="Z237" s="2"/>
      <c r="AA237" s="2"/>
      <c r="AB237" s="2"/>
      <c r="AC237" s="2"/>
      <c r="AD237" s="2"/>
      <c r="AE237" s="2"/>
    </row>
    <row r="238" spans="1:31" ht="13.5" customHeight="1" x14ac:dyDescent="0.3">
      <c r="A238" s="210"/>
      <c r="B238" s="211"/>
      <c r="C238" s="208"/>
      <c r="D238" s="198"/>
      <c r="E238" s="199" t="s">
        <v>364</v>
      </c>
      <c r="F238" s="200"/>
      <c r="G238" s="200">
        <f>SUM(G231:G237)</f>
        <v>0</v>
      </c>
      <c r="H238" s="215"/>
      <c r="I238" s="216"/>
      <c r="J238" s="216"/>
      <c r="K238" s="217"/>
      <c r="L238" s="2"/>
      <c r="M238" s="2"/>
      <c r="N238" s="2"/>
      <c r="O238" s="2"/>
      <c r="P238" s="2"/>
      <c r="Q238" s="2"/>
      <c r="R238" s="2"/>
      <c r="S238" s="2"/>
      <c r="T238" s="2"/>
      <c r="U238" s="2"/>
      <c r="V238" s="2"/>
      <c r="W238" s="2"/>
      <c r="X238" s="2"/>
      <c r="Y238" s="2"/>
      <c r="Z238" s="2"/>
      <c r="AA238" s="2"/>
      <c r="AB238" s="2"/>
      <c r="AC238" s="2"/>
      <c r="AD238" s="2"/>
      <c r="AE238" s="2"/>
    </row>
    <row r="239" spans="1:31"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x14ac:dyDescent="0.3">
      <c r="A240" s="510" t="s">
        <v>329</v>
      </c>
      <c r="B240" s="511" t="s">
        <v>330</v>
      </c>
      <c r="C240" s="513" t="s">
        <v>365</v>
      </c>
      <c r="D240" s="514" t="s">
        <v>332</v>
      </c>
      <c r="E240" s="282"/>
      <c r="F240" s="282"/>
      <c r="G240" s="282"/>
      <c r="H240" s="355"/>
      <c r="I240" s="184" t="s">
        <v>333</v>
      </c>
      <c r="J240" s="507" t="s">
        <v>334</v>
      </c>
      <c r="K240" s="515" t="s">
        <v>335</v>
      </c>
      <c r="L240" s="2"/>
      <c r="M240" s="2"/>
      <c r="N240" s="2"/>
      <c r="O240" s="2"/>
      <c r="P240" s="2"/>
      <c r="Q240" s="2"/>
      <c r="R240" s="2"/>
      <c r="S240" s="2"/>
      <c r="T240" s="2"/>
      <c r="U240" s="2"/>
      <c r="V240" s="2"/>
      <c r="W240" s="2"/>
      <c r="X240" s="2"/>
      <c r="Y240" s="2"/>
      <c r="Z240" s="2"/>
      <c r="AA240" s="2"/>
      <c r="AB240" s="2"/>
      <c r="AC240" s="2"/>
      <c r="AD240" s="2"/>
      <c r="AE240" s="2"/>
    </row>
    <row r="241" spans="1:31" ht="13.5" customHeight="1" x14ac:dyDescent="0.3">
      <c r="A241" s="268"/>
      <c r="B241" s="366"/>
      <c r="C241" s="366"/>
      <c r="D241" s="186" t="s">
        <v>336</v>
      </c>
      <c r="E241" s="187" t="s">
        <v>337</v>
      </c>
      <c r="F241" s="186" t="s">
        <v>338</v>
      </c>
      <c r="G241" s="186" t="s">
        <v>339</v>
      </c>
      <c r="H241" s="186" t="s">
        <v>366</v>
      </c>
      <c r="I241" s="189" t="s">
        <v>341</v>
      </c>
      <c r="J241" s="366"/>
      <c r="K241" s="280"/>
      <c r="L241" s="2"/>
      <c r="M241" s="2"/>
      <c r="N241" s="2"/>
      <c r="O241" s="2"/>
      <c r="P241" s="2"/>
      <c r="Q241" s="2"/>
      <c r="R241" s="2"/>
      <c r="S241" s="2"/>
      <c r="T241" s="2"/>
      <c r="U241" s="2"/>
      <c r="V241" s="2"/>
      <c r="W241" s="2"/>
      <c r="X241" s="2"/>
      <c r="Y241" s="2"/>
      <c r="Z241" s="2"/>
      <c r="AA241" s="2"/>
      <c r="AB241" s="2"/>
      <c r="AC241" s="2"/>
      <c r="AD241" s="2"/>
      <c r="AE241" s="2"/>
    </row>
    <row r="242" spans="1:31" ht="13.5" customHeight="1" x14ac:dyDescent="0.3">
      <c r="A242" s="528" t="e">
        <f>DESCRIPCION!#REF!</f>
        <v>#REF!</v>
      </c>
      <c r="B242" s="396" t="e">
        <f>DESCRIPCION!#REF!</f>
        <v>#REF!</v>
      </c>
      <c r="C242" s="528"/>
      <c r="D242" s="520" t="s">
        <v>343</v>
      </c>
      <c r="E242" s="191" t="s">
        <v>344</v>
      </c>
      <c r="F242" s="192" t="s">
        <v>374</v>
      </c>
      <c r="G242" s="192">
        <f>IF(F242="Asignado",15,0)</f>
        <v>0</v>
      </c>
      <c r="H242" s="509" t="str">
        <f>IF(AND(G249&gt;0,G249&lt;=85),"Débil",IF(AND(G249&gt;85,G249&lt;=95),"Moderado",IF(G249&gt;96,"Fuerte"," ")))</f>
        <v xml:space="preserve"> </v>
      </c>
      <c r="I242" s="509" t="s">
        <v>374</v>
      </c>
      <c r="J242" s="50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19"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x14ac:dyDescent="0.3">
      <c r="A243" s="267"/>
      <c r="B243" s="279"/>
      <c r="C243" s="267"/>
      <c r="D243" s="351"/>
      <c r="E243" s="22" t="s">
        <v>347</v>
      </c>
      <c r="F243" s="46" t="s">
        <v>374</v>
      </c>
      <c r="G243" s="46">
        <f>IF(F243="Adecuado",15,0)</f>
        <v>0</v>
      </c>
      <c r="H243" s="351"/>
      <c r="I243" s="351"/>
      <c r="J243" s="351"/>
      <c r="K243" s="279"/>
      <c r="L243" s="2"/>
      <c r="M243" s="2"/>
      <c r="N243" s="2"/>
      <c r="O243" s="2"/>
      <c r="P243" s="2"/>
      <c r="Q243" s="2"/>
      <c r="R243" s="2"/>
      <c r="S243" s="2"/>
      <c r="T243" s="2"/>
      <c r="U243" s="2"/>
      <c r="V243" s="2"/>
      <c r="W243" s="2"/>
      <c r="X243" s="2"/>
      <c r="Y243" s="2"/>
      <c r="Z243" s="2"/>
      <c r="AA243" s="2"/>
      <c r="AB243" s="2"/>
      <c r="AC243" s="2"/>
      <c r="AD243" s="2"/>
      <c r="AE243" s="2"/>
    </row>
    <row r="244" spans="1:31" ht="13.5" customHeight="1" x14ac:dyDescent="0.3">
      <c r="A244" s="267"/>
      <c r="B244" s="279"/>
      <c r="C244" s="267"/>
      <c r="D244" s="190" t="s">
        <v>349</v>
      </c>
      <c r="E244" s="22" t="s">
        <v>350</v>
      </c>
      <c r="F244" s="46" t="s">
        <v>374</v>
      </c>
      <c r="G244" s="46">
        <f>IF(F244="Oportuna",15,0)</f>
        <v>0</v>
      </c>
      <c r="H244" s="351"/>
      <c r="I244" s="351"/>
      <c r="J244" s="351"/>
      <c r="K244" s="279"/>
      <c r="L244" s="2"/>
      <c r="M244" s="2"/>
      <c r="N244" s="2"/>
      <c r="O244" s="2"/>
      <c r="P244" s="2"/>
      <c r="Q244" s="2"/>
      <c r="R244" s="2"/>
      <c r="S244" s="2"/>
      <c r="T244" s="2"/>
      <c r="U244" s="2"/>
      <c r="V244" s="2"/>
      <c r="W244" s="2"/>
      <c r="X244" s="2"/>
      <c r="Y244" s="2"/>
      <c r="Z244" s="2"/>
      <c r="AA244" s="2"/>
      <c r="AB244" s="2"/>
      <c r="AC244" s="2"/>
      <c r="AD244" s="2"/>
      <c r="AE244" s="2"/>
    </row>
    <row r="245" spans="1:31" ht="13.5" customHeight="1" x14ac:dyDescent="0.3">
      <c r="A245" s="267"/>
      <c r="B245" s="279"/>
      <c r="C245" s="267"/>
      <c r="D245" s="190" t="s">
        <v>352</v>
      </c>
      <c r="E245" s="22" t="s">
        <v>353</v>
      </c>
      <c r="F245" s="87" t="s">
        <v>374</v>
      </c>
      <c r="G245" s="46">
        <f>IF(F245="Prevenir",15,IF(F245="Detectar",10,0))</f>
        <v>0</v>
      </c>
      <c r="H245" s="351"/>
      <c r="I245" s="351"/>
      <c r="J245" s="351"/>
      <c r="K245" s="279"/>
      <c r="L245" s="2"/>
      <c r="M245" s="2"/>
      <c r="N245" s="2"/>
      <c r="O245" s="2"/>
      <c r="P245" s="2"/>
      <c r="Q245" s="2"/>
      <c r="R245" s="2"/>
      <c r="S245" s="2"/>
      <c r="T245" s="2"/>
      <c r="U245" s="2"/>
      <c r="V245" s="2"/>
      <c r="W245" s="2"/>
      <c r="X245" s="2"/>
      <c r="Y245" s="2"/>
      <c r="Z245" s="2"/>
      <c r="AA245" s="2"/>
      <c r="AB245" s="2"/>
      <c r="AC245" s="2"/>
      <c r="AD245" s="2"/>
      <c r="AE245" s="2"/>
    </row>
    <row r="246" spans="1:31" ht="13.5" customHeight="1" x14ac:dyDescent="0.3">
      <c r="A246" s="267"/>
      <c r="B246" s="279"/>
      <c r="C246" s="267"/>
      <c r="D246" s="190" t="s">
        <v>368</v>
      </c>
      <c r="E246" s="22" t="s">
        <v>356</v>
      </c>
      <c r="F246" s="46" t="s">
        <v>374</v>
      </c>
      <c r="G246" s="46">
        <f>IF(F246="Confiable",15,0)</f>
        <v>0</v>
      </c>
      <c r="H246" s="351"/>
      <c r="I246" s="351"/>
      <c r="J246" s="351"/>
      <c r="K246" s="279"/>
      <c r="L246" s="2"/>
      <c r="M246" s="2"/>
      <c r="N246" s="2"/>
      <c r="O246" s="2"/>
      <c r="P246" s="2"/>
      <c r="Q246" s="2"/>
      <c r="R246" s="2"/>
      <c r="S246" s="2"/>
      <c r="T246" s="2"/>
      <c r="U246" s="2"/>
      <c r="V246" s="2"/>
      <c r="W246" s="2"/>
      <c r="X246" s="2"/>
      <c r="Y246" s="2"/>
      <c r="Z246" s="2"/>
      <c r="AA246" s="2"/>
      <c r="AB246" s="2"/>
      <c r="AC246" s="2"/>
      <c r="AD246" s="2"/>
      <c r="AE246" s="2"/>
    </row>
    <row r="247" spans="1:31" ht="13.5" customHeight="1" x14ac:dyDescent="0.3">
      <c r="A247" s="267"/>
      <c r="B247" s="279"/>
      <c r="C247" s="267"/>
      <c r="D247" s="190" t="s">
        <v>369</v>
      </c>
      <c r="E247" s="22" t="s">
        <v>359</v>
      </c>
      <c r="F247" s="87" t="s">
        <v>374</v>
      </c>
      <c r="G247" s="46">
        <f>IF(F247="Se investigan y se resuelven oportunamente",15,0)</f>
        <v>0</v>
      </c>
      <c r="H247" s="351"/>
      <c r="I247" s="351"/>
      <c r="J247" s="351"/>
      <c r="K247" s="279"/>
      <c r="L247" s="2"/>
      <c r="M247" s="2"/>
      <c r="N247" s="2"/>
      <c r="O247" s="2"/>
      <c r="P247" s="2"/>
      <c r="Q247" s="2"/>
      <c r="R247" s="2"/>
      <c r="S247" s="2"/>
      <c r="T247" s="2"/>
      <c r="U247" s="2"/>
      <c r="V247" s="2"/>
      <c r="W247" s="2"/>
      <c r="X247" s="2"/>
      <c r="Y247" s="2"/>
      <c r="Z247" s="2"/>
      <c r="AA247" s="2"/>
      <c r="AB247" s="2"/>
      <c r="AC247" s="2"/>
      <c r="AD247" s="2"/>
      <c r="AE247" s="2"/>
    </row>
    <row r="248" spans="1:31" ht="13.5" customHeight="1" x14ac:dyDescent="0.3">
      <c r="A248" s="326"/>
      <c r="B248" s="330"/>
      <c r="C248" s="326"/>
      <c r="D248" s="194" t="s">
        <v>361</v>
      </c>
      <c r="E248" s="22" t="s">
        <v>362</v>
      </c>
      <c r="F248" s="46" t="s">
        <v>374</v>
      </c>
      <c r="G248" s="46">
        <f>IF(F248="Completa",10,IF(F248="Incompleta",5,0))</f>
        <v>0</v>
      </c>
      <c r="H248" s="352"/>
      <c r="I248" s="352"/>
      <c r="J248" s="352"/>
      <c r="K248" s="330"/>
      <c r="L248" s="2"/>
      <c r="M248" s="2"/>
      <c r="N248" s="2"/>
      <c r="O248" s="2"/>
      <c r="P248" s="2"/>
      <c r="Q248" s="2"/>
      <c r="R248" s="2"/>
      <c r="S248" s="2"/>
      <c r="T248" s="2"/>
      <c r="U248" s="2"/>
      <c r="V248" s="2"/>
      <c r="W248" s="2"/>
      <c r="X248" s="2"/>
      <c r="Y248" s="2"/>
      <c r="Z248" s="2"/>
      <c r="AA248" s="2"/>
      <c r="AB248" s="2"/>
      <c r="AC248" s="2"/>
      <c r="AD248" s="2"/>
      <c r="AE248" s="2"/>
    </row>
    <row r="249" spans="1:31" ht="13.5" customHeight="1" x14ac:dyDescent="0.3">
      <c r="A249" s="210"/>
      <c r="B249" s="211"/>
      <c r="C249" s="208"/>
      <c r="D249" s="198"/>
      <c r="E249" s="199" t="s">
        <v>364</v>
      </c>
      <c r="F249" s="200"/>
      <c r="G249" s="200">
        <f>SUM(G242:G248)</f>
        <v>0</v>
      </c>
      <c r="H249" s="215"/>
      <c r="I249" s="216"/>
      <c r="J249" s="216"/>
      <c r="K249" s="217"/>
      <c r="L249" s="2"/>
      <c r="M249" s="2"/>
      <c r="N249" s="2"/>
      <c r="O249" s="2"/>
      <c r="P249" s="2"/>
      <c r="Q249" s="2"/>
      <c r="R249" s="2"/>
      <c r="S249" s="2"/>
      <c r="T249" s="2"/>
      <c r="U249" s="2"/>
      <c r="V249" s="2"/>
      <c r="W249" s="2"/>
      <c r="X249" s="2"/>
      <c r="Y249" s="2"/>
      <c r="Z249" s="2"/>
      <c r="AA249" s="2"/>
      <c r="AB249" s="2"/>
      <c r="AC249" s="2"/>
      <c r="AD249" s="2"/>
      <c r="AE249" s="2"/>
    </row>
    <row r="250" spans="1:31"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x14ac:dyDescent="0.3">
      <c r="A251" s="510" t="s">
        <v>329</v>
      </c>
      <c r="B251" s="511" t="s">
        <v>330</v>
      </c>
      <c r="C251" s="513" t="s">
        <v>365</v>
      </c>
      <c r="D251" s="514" t="s">
        <v>332</v>
      </c>
      <c r="E251" s="282"/>
      <c r="F251" s="282"/>
      <c r="G251" s="282"/>
      <c r="H251" s="355"/>
      <c r="I251" s="184" t="s">
        <v>333</v>
      </c>
      <c r="J251" s="507" t="s">
        <v>334</v>
      </c>
      <c r="K251" s="515" t="s">
        <v>335</v>
      </c>
      <c r="L251" s="2"/>
      <c r="M251" s="2"/>
      <c r="N251" s="2"/>
      <c r="O251" s="2"/>
      <c r="P251" s="2"/>
      <c r="Q251" s="2"/>
      <c r="R251" s="2"/>
      <c r="S251" s="2"/>
      <c r="T251" s="2"/>
      <c r="U251" s="2"/>
      <c r="V251" s="2"/>
      <c r="W251" s="2"/>
      <c r="X251" s="2"/>
      <c r="Y251" s="2"/>
      <c r="Z251" s="2"/>
      <c r="AA251" s="2"/>
      <c r="AB251" s="2"/>
      <c r="AC251" s="2"/>
      <c r="AD251" s="2"/>
      <c r="AE251" s="2"/>
    </row>
    <row r="252" spans="1:31" ht="13.5" customHeight="1" x14ac:dyDescent="0.3">
      <c r="A252" s="268"/>
      <c r="B252" s="366"/>
      <c r="C252" s="366"/>
      <c r="D252" s="186" t="s">
        <v>336</v>
      </c>
      <c r="E252" s="187" t="s">
        <v>337</v>
      </c>
      <c r="F252" s="186" t="s">
        <v>338</v>
      </c>
      <c r="G252" s="186" t="s">
        <v>339</v>
      </c>
      <c r="H252" s="186" t="s">
        <v>366</v>
      </c>
      <c r="I252" s="189" t="s">
        <v>341</v>
      </c>
      <c r="J252" s="366"/>
      <c r="K252" s="280"/>
      <c r="L252" s="2"/>
      <c r="M252" s="2"/>
      <c r="N252" s="2"/>
      <c r="O252" s="2"/>
      <c r="P252" s="2"/>
      <c r="Q252" s="2"/>
      <c r="R252" s="2"/>
      <c r="S252" s="2"/>
      <c r="T252" s="2"/>
      <c r="U252" s="2"/>
      <c r="V252" s="2"/>
      <c r="W252" s="2"/>
      <c r="X252" s="2"/>
      <c r="Y252" s="2"/>
      <c r="Z252" s="2"/>
      <c r="AA252" s="2"/>
      <c r="AB252" s="2"/>
      <c r="AC252" s="2"/>
      <c r="AD252" s="2"/>
      <c r="AE252" s="2"/>
    </row>
    <row r="253" spans="1:31" ht="13.5" customHeight="1" x14ac:dyDescent="0.3">
      <c r="A253" s="528" t="e">
        <f>DESCRIPCION!#REF!</f>
        <v>#REF!</v>
      </c>
      <c r="B253" s="396" t="e">
        <f>DESCRIPCION!#REF!</f>
        <v>#REF!</v>
      </c>
      <c r="C253" s="528"/>
      <c r="D253" s="520" t="s">
        <v>343</v>
      </c>
      <c r="E253" s="191" t="s">
        <v>344</v>
      </c>
      <c r="F253" s="192" t="s">
        <v>374</v>
      </c>
      <c r="G253" s="192">
        <f>IF(F253="Asignado",15,0)</f>
        <v>0</v>
      </c>
      <c r="H253" s="509" t="str">
        <f>IF(AND(G260&gt;0,G260&lt;=85),"Débil",IF(AND(G260&gt;85,G260&lt;=95),"Moderado",IF(G260&gt;96,"Fuerte"," ")))</f>
        <v xml:space="preserve"> </v>
      </c>
      <c r="I253" s="509" t="s">
        <v>374</v>
      </c>
      <c r="J253" s="50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19"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x14ac:dyDescent="0.3">
      <c r="A254" s="267"/>
      <c r="B254" s="279"/>
      <c r="C254" s="267"/>
      <c r="D254" s="351"/>
      <c r="E254" s="22" t="s">
        <v>347</v>
      </c>
      <c r="F254" s="46" t="s">
        <v>374</v>
      </c>
      <c r="G254" s="46">
        <f>IF(F254="Adecuado",15,0)</f>
        <v>0</v>
      </c>
      <c r="H254" s="351"/>
      <c r="I254" s="351"/>
      <c r="J254" s="351"/>
      <c r="K254" s="279"/>
      <c r="L254" s="2"/>
      <c r="M254" s="2"/>
      <c r="N254" s="2"/>
      <c r="O254" s="2"/>
      <c r="P254" s="2"/>
      <c r="Q254" s="2"/>
      <c r="R254" s="2"/>
      <c r="S254" s="2"/>
      <c r="T254" s="2"/>
      <c r="U254" s="2"/>
      <c r="V254" s="2"/>
      <c r="W254" s="2"/>
      <c r="X254" s="2"/>
      <c r="Y254" s="2"/>
      <c r="Z254" s="2"/>
      <c r="AA254" s="2"/>
      <c r="AB254" s="2"/>
      <c r="AC254" s="2"/>
      <c r="AD254" s="2"/>
      <c r="AE254" s="2"/>
    </row>
    <row r="255" spans="1:31" ht="13.5" customHeight="1" x14ac:dyDescent="0.3">
      <c r="A255" s="267"/>
      <c r="B255" s="279"/>
      <c r="C255" s="267"/>
      <c r="D255" s="190" t="s">
        <v>349</v>
      </c>
      <c r="E255" s="22" t="s">
        <v>350</v>
      </c>
      <c r="F255" s="46" t="s">
        <v>374</v>
      </c>
      <c r="G255" s="46">
        <f>IF(F255="Oportuna",15,0)</f>
        <v>0</v>
      </c>
      <c r="H255" s="351"/>
      <c r="I255" s="351"/>
      <c r="J255" s="351"/>
      <c r="K255" s="279"/>
      <c r="L255" s="2"/>
      <c r="M255" s="2"/>
      <c r="N255" s="2"/>
      <c r="O255" s="2"/>
      <c r="P255" s="2"/>
      <c r="Q255" s="2"/>
      <c r="R255" s="2"/>
      <c r="S255" s="2"/>
      <c r="T255" s="2"/>
      <c r="U255" s="2"/>
      <c r="V255" s="2"/>
      <c r="W255" s="2"/>
      <c r="X255" s="2"/>
      <c r="Y255" s="2"/>
      <c r="Z255" s="2"/>
      <c r="AA255" s="2"/>
      <c r="AB255" s="2"/>
      <c r="AC255" s="2"/>
      <c r="AD255" s="2"/>
      <c r="AE255" s="2"/>
    </row>
    <row r="256" spans="1:31" ht="13.5" customHeight="1" x14ac:dyDescent="0.3">
      <c r="A256" s="267"/>
      <c r="B256" s="279"/>
      <c r="C256" s="267"/>
      <c r="D256" s="190" t="s">
        <v>352</v>
      </c>
      <c r="E256" s="22" t="s">
        <v>353</v>
      </c>
      <c r="F256" s="87" t="s">
        <v>374</v>
      </c>
      <c r="G256" s="46">
        <f>IF(F256="Prevenir",15,IF(F256="Detectar",10,0))</f>
        <v>0</v>
      </c>
      <c r="H256" s="351"/>
      <c r="I256" s="351"/>
      <c r="J256" s="351"/>
      <c r="K256" s="279"/>
      <c r="L256" s="2"/>
      <c r="M256" s="2"/>
      <c r="N256" s="2"/>
      <c r="O256" s="2"/>
      <c r="P256" s="2"/>
      <c r="Q256" s="2"/>
      <c r="R256" s="2"/>
      <c r="S256" s="2"/>
      <c r="T256" s="2"/>
      <c r="U256" s="2"/>
      <c r="V256" s="2"/>
      <c r="W256" s="2"/>
      <c r="X256" s="2"/>
      <c r="Y256" s="2"/>
      <c r="Z256" s="2"/>
      <c r="AA256" s="2"/>
      <c r="AB256" s="2"/>
      <c r="AC256" s="2"/>
      <c r="AD256" s="2"/>
      <c r="AE256" s="2"/>
    </row>
    <row r="257" spans="1:31" ht="13.5" customHeight="1" x14ac:dyDescent="0.3">
      <c r="A257" s="267"/>
      <c r="B257" s="279"/>
      <c r="C257" s="267"/>
      <c r="D257" s="190" t="s">
        <v>368</v>
      </c>
      <c r="E257" s="22" t="s">
        <v>356</v>
      </c>
      <c r="F257" s="46" t="s">
        <v>374</v>
      </c>
      <c r="G257" s="46">
        <f>IF(F257="Confiable",15,0)</f>
        <v>0</v>
      </c>
      <c r="H257" s="351"/>
      <c r="I257" s="351"/>
      <c r="J257" s="351"/>
      <c r="K257" s="279"/>
      <c r="L257" s="2"/>
      <c r="M257" s="2"/>
      <c r="N257" s="2"/>
      <c r="O257" s="2"/>
      <c r="P257" s="2"/>
      <c r="Q257" s="2"/>
      <c r="R257" s="2"/>
      <c r="S257" s="2"/>
      <c r="T257" s="2"/>
      <c r="U257" s="2"/>
      <c r="V257" s="2"/>
      <c r="W257" s="2"/>
      <c r="X257" s="2"/>
      <c r="Y257" s="2"/>
      <c r="Z257" s="2"/>
      <c r="AA257" s="2"/>
      <c r="AB257" s="2"/>
      <c r="AC257" s="2"/>
      <c r="AD257" s="2"/>
      <c r="AE257" s="2"/>
    </row>
    <row r="258" spans="1:31" ht="13.5" customHeight="1" x14ac:dyDescent="0.3">
      <c r="A258" s="267"/>
      <c r="B258" s="279"/>
      <c r="C258" s="267"/>
      <c r="D258" s="190" t="s">
        <v>369</v>
      </c>
      <c r="E258" s="22" t="s">
        <v>359</v>
      </c>
      <c r="F258" s="87" t="s">
        <v>374</v>
      </c>
      <c r="G258" s="46">
        <f>IF(F258="Se investigan y se resuelven oportunamente",15,0)</f>
        <v>0</v>
      </c>
      <c r="H258" s="351"/>
      <c r="I258" s="351"/>
      <c r="J258" s="351"/>
      <c r="K258" s="279"/>
      <c r="L258" s="2"/>
      <c r="M258" s="2"/>
      <c r="N258" s="2"/>
      <c r="O258" s="2"/>
      <c r="P258" s="2"/>
      <c r="Q258" s="2"/>
      <c r="R258" s="2"/>
      <c r="S258" s="2"/>
      <c r="T258" s="2"/>
      <c r="U258" s="2"/>
      <c r="V258" s="2"/>
      <c r="W258" s="2"/>
      <c r="X258" s="2"/>
      <c r="Y258" s="2"/>
      <c r="Z258" s="2"/>
      <c r="AA258" s="2"/>
      <c r="AB258" s="2"/>
      <c r="AC258" s="2"/>
      <c r="AD258" s="2"/>
      <c r="AE258" s="2"/>
    </row>
    <row r="259" spans="1:31" ht="13.5" customHeight="1" x14ac:dyDescent="0.3">
      <c r="A259" s="326"/>
      <c r="B259" s="330"/>
      <c r="C259" s="326"/>
      <c r="D259" s="194" t="s">
        <v>361</v>
      </c>
      <c r="E259" s="22" t="s">
        <v>362</v>
      </c>
      <c r="F259" s="46" t="s">
        <v>374</v>
      </c>
      <c r="G259" s="46">
        <f>IF(F259="Completa",10,IF(F259="Incompleta",5,0))</f>
        <v>0</v>
      </c>
      <c r="H259" s="352"/>
      <c r="I259" s="352"/>
      <c r="J259" s="352"/>
      <c r="K259" s="330"/>
      <c r="L259" s="2"/>
      <c r="M259" s="2"/>
      <c r="N259" s="2"/>
      <c r="O259" s="2"/>
      <c r="P259" s="2"/>
      <c r="Q259" s="2"/>
      <c r="R259" s="2"/>
      <c r="S259" s="2"/>
      <c r="T259" s="2"/>
      <c r="U259" s="2"/>
      <c r="V259" s="2"/>
      <c r="W259" s="2"/>
      <c r="X259" s="2"/>
      <c r="Y259" s="2"/>
      <c r="Z259" s="2"/>
      <c r="AA259" s="2"/>
      <c r="AB259" s="2"/>
      <c r="AC259" s="2"/>
      <c r="AD259" s="2"/>
      <c r="AE259" s="2"/>
    </row>
    <row r="260" spans="1:31" ht="13.5" customHeight="1" x14ac:dyDescent="0.3">
      <c r="A260" s="210"/>
      <c r="B260" s="211"/>
      <c r="C260" s="208"/>
      <c r="D260" s="198"/>
      <c r="E260" s="199" t="s">
        <v>364</v>
      </c>
      <c r="F260" s="200"/>
      <c r="G260" s="200">
        <f>SUM(G253:G259)</f>
        <v>0</v>
      </c>
      <c r="H260" s="215"/>
      <c r="I260" s="216"/>
      <c r="J260" s="216"/>
      <c r="K260" s="217"/>
      <c r="L260" s="2"/>
      <c r="M260" s="2"/>
      <c r="N260" s="2"/>
      <c r="O260" s="2"/>
      <c r="P260" s="2"/>
      <c r="Q260" s="2"/>
      <c r="R260" s="2"/>
      <c r="S260" s="2"/>
      <c r="T260" s="2"/>
      <c r="U260" s="2"/>
      <c r="V260" s="2"/>
      <c r="W260" s="2"/>
      <c r="X260" s="2"/>
      <c r="Y260" s="2"/>
      <c r="Z260" s="2"/>
      <c r="AA260" s="2"/>
      <c r="AB260" s="2"/>
      <c r="AC260" s="2"/>
      <c r="AD260" s="2"/>
      <c r="AE260" s="2"/>
    </row>
    <row r="261" spans="1:31"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x14ac:dyDescent="0.3">
      <c r="A262" s="510" t="s">
        <v>329</v>
      </c>
      <c r="B262" s="511" t="s">
        <v>330</v>
      </c>
      <c r="C262" s="513" t="s">
        <v>365</v>
      </c>
      <c r="D262" s="514" t="s">
        <v>332</v>
      </c>
      <c r="E262" s="282"/>
      <c r="F262" s="282"/>
      <c r="G262" s="282"/>
      <c r="H262" s="355"/>
      <c r="I262" s="184" t="s">
        <v>333</v>
      </c>
      <c r="J262" s="507" t="s">
        <v>334</v>
      </c>
      <c r="K262" s="515" t="s">
        <v>335</v>
      </c>
      <c r="L262" s="2"/>
      <c r="M262" s="2"/>
      <c r="N262" s="2"/>
      <c r="O262" s="2"/>
      <c r="P262" s="2"/>
      <c r="Q262" s="2"/>
      <c r="R262" s="2"/>
      <c r="S262" s="2"/>
      <c r="T262" s="2"/>
      <c r="U262" s="2"/>
      <c r="V262" s="2"/>
      <c r="W262" s="2"/>
      <c r="X262" s="2"/>
      <c r="Y262" s="2"/>
      <c r="Z262" s="2"/>
      <c r="AA262" s="2"/>
      <c r="AB262" s="2"/>
      <c r="AC262" s="2"/>
      <c r="AD262" s="2"/>
      <c r="AE262" s="2"/>
    </row>
    <row r="263" spans="1:31" ht="13.5" customHeight="1" x14ac:dyDescent="0.3">
      <c r="A263" s="268"/>
      <c r="B263" s="366"/>
      <c r="C263" s="366"/>
      <c r="D263" s="186" t="s">
        <v>336</v>
      </c>
      <c r="E263" s="187" t="s">
        <v>337</v>
      </c>
      <c r="F263" s="186" t="s">
        <v>338</v>
      </c>
      <c r="G263" s="186" t="s">
        <v>339</v>
      </c>
      <c r="H263" s="186" t="s">
        <v>366</v>
      </c>
      <c r="I263" s="189" t="s">
        <v>341</v>
      </c>
      <c r="J263" s="366"/>
      <c r="K263" s="280"/>
      <c r="L263" s="2"/>
      <c r="M263" s="2"/>
      <c r="N263" s="2"/>
      <c r="O263" s="2"/>
      <c r="P263" s="2"/>
      <c r="Q263" s="2"/>
      <c r="R263" s="2"/>
      <c r="S263" s="2"/>
      <c r="T263" s="2"/>
      <c r="U263" s="2"/>
      <c r="V263" s="2"/>
      <c r="W263" s="2"/>
      <c r="X263" s="2"/>
      <c r="Y263" s="2"/>
      <c r="Z263" s="2"/>
      <c r="AA263" s="2"/>
      <c r="AB263" s="2"/>
      <c r="AC263" s="2"/>
      <c r="AD263" s="2"/>
      <c r="AE263" s="2"/>
    </row>
    <row r="264" spans="1:31" ht="13.5" customHeight="1" x14ac:dyDescent="0.3">
      <c r="A264" s="528" t="e">
        <f>DESCRIPCION!#REF!</f>
        <v>#REF!</v>
      </c>
      <c r="B264" s="396" t="e">
        <f>DESCRIPCION!#REF!</f>
        <v>#REF!</v>
      </c>
      <c r="C264" s="528"/>
      <c r="D264" s="520" t="s">
        <v>343</v>
      </c>
      <c r="E264" s="191" t="s">
        <v>344</v>
      </c>
      <c r="F264" s="192" t="s">
        <v>374</v>
      </c>
      <c r="G264" s="192">
        <f>IF(F264="Asignado",15,0)</f>
        <v>0</v>
      </c>
      <c r="H264" s="509" t="str">
        <f>IF(AND(G271&gt;0,G271&lt;=85),"Débil",IF(AND(G271&gt;85,G271&lt;=95),"Moderado",IF(G271&gt;96,"Fuerte"," ")))</f>
        <v xml:space="preserve"> </v>
      </c>
      <c r="I264" s="509" t="s">
        <v>374</v>
      </c>
      <c r="J264" s="50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19"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x14ac:dyDescent="0.3">
      <c r="A265" s="267"/>
      <c r="B265" s="279"/>
      <c r="C265" s="267"/>
      <c r="D265" s="351"/>
      <c r="E265" s="22" t="s">
        <v>347</v>
      </c>
      <c r="F265" s="46" t="s">
        <v>374</v>
      </c>
      <c r="G265" s="46">
        <f>IF(F265="Adecuado",15,0)</f>
        <v>0</v>
      </c>
      <c r="H265" s="351"/>
      <c r="I265" s="351"/>
      <c r="J265" s="351"/>
      <c r="K265" s="279"/>
      <c r="L265" s="2"/>
      <c r="M265" s="2"/>
      <c r="N265" s="2"/>
      <c r="O265" s="2"/>
      <c r="P265" s="2"/>
      <c r="Q265" s="2"/>
      <c r="R265" s="2"/>
      <c r="S265" s="2"/>
      <c r="T265" s="2"/>
      <c r="U265" s="2"/>
      <c r="V265" s="2"/>
      <c r="W265" s="2"/>
      <c r="X265" s="2"/>
      <c r="Y265" s="2"/>
      <c r="Z265" s="2"/>
      <c r="AA265" s="2"/>
      <c r="AB265" s="2"/>
      <c r="AC265" s="2"/>
      <c r="AD265" s="2"/>
      <c r="AE265" s="2"/>
    </row>
    <row r="266" spans="1:31" ht="13.5" customHeight="1" x14ac:dyDescent="0.3">
      <c r="A266" s="267"/>
      <c r="B266" s="279"/>
      <c r="C266" s="267"/>
      <c r="D266" s="190" t="s">
        <v>349</v>
      </c>
      <c r="E266" s="22" t="s">
        <v>350</v>
      </c>
      <c r="F266" s="46" t="s">
        <v>374</v>
      </c>
      <c r="G266" s="46">
        <f>IF(F266="Oportuna",15,0)</f>
        <v>0</v>
      </c>
      <c r="H266" s="351"/>
      <c r="I266" s="351"/>
      <c r="J266" s="351"/>
      <c r="K266" s="279"/>
      <c r="L266" s="2"/>
      <c r="M266" s="2"/>
      <c r="N266" s="2"/>
      <c r="O266" s="2"/>
      <c r="P266" s="2"/>
      <c r="Q266" s="2"/>
      <c r="R266" s="2"/>
      <c r="S266" s="2"/>
      <c r="T266" s="2"/>
      <c r="U266" s="2"/>
      <c r="V266" s="2"/>
      <c r="W266" s="2"/>
      <c r="X266" s="2"/>
      <c r="Y266" s="2"/>
      <c r="Z266" s="2"/>
      <c r="AA266" s="2"/>
      <c r="AB266" s="2"/>
      <c r="AC266" s="2"/>
      <c r="AD266" s="2"/>
      <c r="AE266" s="2"/>
    </row>
    <row r="267" spans="1:31" ht="13.5" customHeight="1" x14ac:dyDescent="0.3">
      <c r="A267" s="267"/>
      <c r="B267" s="279"/>
      <c r="C267" s="267"/>
      <c r="D267" s="190" t="s">
        <v>352</v>
      </c>
      <c r="E267" s="22" t="s">
        <v>353</v>
      </c>
      <c r="F267" s="87" t="s">
        <v>374</v>
      </c>
      <c r="G267" s="46">
        <f>IF(F267="Prevenir",15,IF(F267="Detectar",10,0))</f>
        <v>0</v>
      </c>
      <c r="H267" s="351"/>
      <c r="I267" s="351"/>
      <c r="J267" s="351"/>
      <c r="K267" s="279"/>
      <c r="L267" s="2"/>
      <c r="M267" s="2"/>
      <c r="N267" s="2"/>
      <c r="O267" s="2"/>
      <c r="P267" s="2"/>
      <c r="Q267" s="2"/>
      <c r="R267" s="2"/>
      <c r="S267" s="2"/>
      <c r="T267" s="2"/>
      <c r="U267" s="2"/>
      <c r="V267" s="2"/>
      <c r="W267" s="2"/>
      <c r="X267" s="2"/>
      <c r="Y267" s="2"/>
      <c r="Z267" s="2"/>
      <c r="AA267" s="2"/>
      <c r="AB267" s="2"/>
      <c r="AC267" s="2"/>
      <c r="AD267" s="2"/>
      <c r="AE267" s="2"/>
    </row>
    <row r="268" spans="1:31" ht="13.5" customHeight="1" x14ac:dyDescent="0.3">
      <c r="A268" s="267"/>
      <c r="B268" s="279"/>
      <c r="C268" s="267"/>
      <c r="D268" s="190" t="s">
        <v>368</v>
      </c>
      <c r="E268" s="22" t="s">
        <v>356</v>
      </c>
      <c r="F268" s="46" t="s">
        <v>374</v>
      </c>
      <c r="G268" s="46">
        <f>IF(F268="Confiable",15,0)</f>
        <v>0</v>
      </c>
      <c r="H268" s="351"/>
      <c r="I268" s="351"/>
      <c r="J268" s="351"/>
      <c r="K268" s="279"/>
      <c r="L268" s="2"/>
      <c r="M268" s="2"/>
      <c r="N268" s="2"/>
      <c r="O268" s="2"/>
      <c r="P268" s="2"/>
      <c r="Q268" s="2"/>
      <c r="R268" s="2"/>
      <c r="S268" s="2"/>
      <c r="T268" s="2"/>
      <c r="U268" s="2"/>
      <c r="V268" s="2"/>
      <c r="W268" s="2"/>
      <c r="X268" s="2"/>
      <c r="Y268" s="2"/>
      <c r="Z268" s="2"/>
      <c r="AA268" s="2"/>
      <c r="AB268" s="2"/>
      <c r="AC268" s="2"/>
      <c r="AD268" s="2"/>
      <c r="AE268" s="2"/>
    </row>
    <row r="269" spans="1:31" ht="13.5" customHeight="1" x14ac:dyDescent="0.3">
      <c r="A269" s="267"/>
      <c r="B269" s="279"/>
      <c r="C269" s="267"/>
      <c r="D269" s="190" t="s">
        <v>369</v>
      </c>
      <c r="E269" s="22" t="s">
        <v>359</v>
      </c>
      <c r="F269" s="87" t="s">
        <v>374</v>
      </c>
      <c r="G269" s="46">
        <f>IF(F269="Se investigan y se resuelven oportunamente",15,0)</f>
        <v>0</v>
      </c>
      <c r="H269" s="351"/>
      <c r="I269" s="351"/>
      <c r="J269" s="351"/>
      <c r="K269" s="279"/>
      <c r="L269" s="2"/>
      <c r="M269" s="2"/>
      <c r="N269" s="2"/>
      <c r="O269" s="2"/>
      <c r="P269" s="2"/>
      <c r="Q269" s="2"/>
      <c r="R269" s="2"/>
      <c r="S269" s="2"/>
      <c r="T269" s="2"/>
      <c r="U269" s="2"/>
      <c r="V269" s="2"/>
      <c r="W269" s="2"/>
      <c r="X269" s="2"/>
      <c r="Y269" s="2"/>
      <c r="Z269" s="2"/>
      <c r="AA269" s="2"/>
      <c r="AB269" s="2"/>
      <c r="AC269" s="2"/>
      <c r="AD269" s="2"/>
      <c r="AE269" s="2"/>
    </row>
    <row r="270" spans="1:31" ht="13.5" customHeight="1" x14ac:dyDescent="0.3">
      <c r="A270" s="326"/>
      <c r="B270" s="330"/>
      <c r="C270" s="326"/>
      <c r="D270" s="194" t="s">
        <v>361</v>
      </c>
      <c r="E270" s="22" t="s">
        <v>362</v>
      </c>
      <c r="F270" s="46" t="s">
        <v>374</v>
      </c>
      <c r="G270" s="46">
        <f>IF(F270="Completa",10,IF(F270="Incompleta",5,0))</f>
        <v>0</v>
      </c>
      <c r="H270" s="352"/>
      <c r="I270" s="352"/>
      <c r="J270" s="352"/>
      <c r="K270" s="330"/>
      <c r="L270" s="2"/>
      <c r="M270" s="2"/>
      <c r="N270" s="2"/>
      <c r="O270" s="2"/>
      <c r="P270" s="2"/>
      <c r="Q270" s="2"/>
      <c r="R270" s="2"/>
      <c r="S270" s="2"/>
      <c r="T270" s="2"/>
      <c r="U270" s="2"/>
      <c r="V270" s="2"/>
      <c r="W270" s="2"/>
      <c r="X270" s="2"/>
      <c r="Y270" s="2"/>
      <c r="Z270" s="2"/>
      <c r="AA270" s="2"/>
      <c r="AB270" s="2"/>
      <c r="AC270" s="2"/>
      <c r="AD270" s="2"/>
      <c r="AE270" s="2"/>
    </row>
    <row r="271" spans="1:31" ht="13.5" customHeight="1" x14ac:dyDescent="0.3">
      <c r="A271" s="210"/>
      <c r="B271" s="211"/>
      <c r="C271" s="208"/>
      <c r="D271" s="198"/>
      <c r="E271" s="199" t="s">
        <v>364</v>
      </c>
      <c r="F271" s="200"/>
      <c r="G271" s="200">
        <f>SUM(G264:G270)</f>
        <v>0</v>
      </c>
      <c r="H271" s="215"/>
      <c r="I271" s="216"/>
      <c r="J271" s="216"/>
      <c r="K271" s="217"/>
      <c r="L271" s="2"/>
      <c r="M271" s="2"/>
      <c r="N271" s="2"/>
      <c r="O271" s="2"/>
      <c r="P271" s="2"/>
      <c r="Q271" s="2"/>
      <c r="R271" s="2"/>
      <c r="S271" s="2"/>
      <c r="T271" s="2"/>
      <c r="U271" s="2"/>
      <c r="V271" s="2"/>
      <c r="W271" s="2"/>
      <c r="X271" s="2"/>
      <c r="Y271" s="2"/>
      <c r="Z271" s="2"/>
      <c r="AA271" s="2"/>
      <c r="AB271" s="2"/>
      <c r="AC271" s="2"/>
      <c r="AD271" s="2"/>
      <c r="AE271" s="2"/>
    </row>
    <row r="272" spans="1:31"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x14ac:dyDescent="0.3">
      <c r="A273" s="510" t="s">
        <v>329</v>
      </c>
      <c r="B273" s="511" t="s">
        <v>330</v>
      </c>
      <c r="C273" s="513" t="s">
        <v>365</v>
      </c>
      <c r="D273" s="514" t="s">
        <v>332</v>
      </c>
      <c r="E273" s="282"/>
      <c r="F273" s="282"/>
      <c r="G273" s="282"/>
      <c r="H273" s="355"/>
      <c r="I273" s="184" t="s">
        <v>333</v>
      </c>
      <c r="J273" s="507" t="s">
        <v>334</v>
      </c>
      <c r="K273" s="515" t="s">
        <v>335</v>
      </c>
      <c r="L273" s="2"/>
      <c r="M273" s="2"/>
      <c r="N273" s="2"/>
      <c r="O273" s="2"/>
      <c r="P273" s="2"/>
      <c r="Q273" s="2"/>
      <c r="R273" s="2"/>
      <c r="S273" s="2"/>
      <c r="T273" s="2"/>
      <c r="U273" s="2"/>
      <c r="V273" s="2"/>
      <c r="W273" s="2"/>
      <c r="X273" s="2"/>
      <c r="Y273" s="2"/>
      <c r="Z273" s="2"/>
      <c r="AA273" s="2"/>
      <c r="AB273" s="2"/>
      <c r="AC273" s="2"/>
      <c r="AD273" s="2"/>
      <c r="AE273" s="2"/>
    </row>
    <row r="274" spans="1:31" ht="13.5" customHeight="1" x14ac:dyDescent="0.3">
      <c r="A274" s="268"/>
      <c r="B274" s="366"/>
      <c r="C274" s="366"/>
      <c r="D274" s="186" t="s">
        <v>336</v>
      </c>
      <c r="E274" s="187" t="s">
        <v>337</v>
      </c>
      <c r="F274" s="186" t="s">
        <v>338</v>
      </c>
      <c r="G274" s="186" t="s">
        <v>339</v>
      </c>
      <c r="H274" s="186" t="s">
        <v>366</v>
      </c>
      <c r="I274" s="189" t="s">
        <v>341</v>
      </c>
      <c r="J274" s="366"/>
      <c r="K274" s="280"/>
      <c r="L274" s="2"/>
      <c r="M274" s="2"/>
      <c r="N274" s="2"/>
      <c r="O274" s="2"/>
      <c r="P274" s="2"/>
      <c r="Q274" s="2"/>
      <c r="R274" s="2"/>
      <c r="S274" s="2"/>
      <c r="T274" s="2"/>
      <c r="U274" s="2"/>
      <c r="V274" s="2"/>
      <c r="W274" s="2"/>
      <c r="X274" s="2"/>
      <c r="Y274" s="2"/>
      <c r="Z274" s="2"/>
      <c r="AA274" s="2"/>
      <c r="AB274" s="2"/>
      <c r="AC274" s="2"/>
      <c r="AD274" s="2"/>
      <c r="AE274" s="2"/>
    </row>
    <row r="275" spans="1:31" ht="13.5" customHeight="1" x14ac:dyDescent="0.3">
      <c r="A275" s="528" t="e">
        <f>DESCRIPCION!#REF!</f>
        <v>#REF!</v>
      </c>
      <c r="B275" s="396" t="e">
        <f>DESCRIPCION!#REF!</f>
        <v>#REF!</v>
      </c>
      <c r="C275" s="528"/>
      <c r="D275" s="520" t="s">
        <v>343</v>
      </c>
      <c r="E275" s="191" t="s">
        <v>344</v>
      </c>
      <c r="F275" s="192" t="s">
        <v>374</v>
      </c>
      <c r="G275" s="192">
        <f>IF(F275="Asignado",15,0)</f>
        <v>0</v>
      </c>
      <c r="H275" s="509" t="str">
        <f>IF(AND(G282&gt;0,G282&lt;=85),"Débil",IF(AND(G282&gt;85,G282&lt;=95),"Moderado",IF(G282&gt;96,"Fuerte"," ")))</f>
        <v xml:space="preserve"> </v>
      </c>
      <c r="I275" s="509" t="s">
        <v>374</v>
      </c>
      <c r="J275" s="50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19"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x14ac:dyDescent="0.3">
      <c r="A276" s="267"/>
      <c r="B276" s="279"/>
      <c r="C276" s="267"/>
      <c r="D276" s="351"/>
      <c r="E276" s="22" t="s">
        <v>347</v>
      </c>
      <c r="F276" s="46" t="s">
        <v>374</v>
      </c>
      <c r="G276" s="46">
        <f>IF(F276="Adecuado",15,0)</f>
        <v>0</v>
      </c>
      <c r="H276" s="351"/>
      <c r="I276" s="351"/>
      <c r="J276" s="351"/>
      <c r="K276" s="279"/>
      <c r="L276" s="2"/>
      <c r="M276" s="2"/>
      <c r="N276" s="2"/>
      <c r="O276" s="2"/>
      <c r="P276" s="2"/>
      <c r="Q276" s="2"/>
      <c r="R276" s="2"/>
      <c r="S276" s="2"/>
      <c r="T276" s="2"/>
      <c r="U276" s="2"/>
      <c r="V276" s="2"/>
      <c r="W276" s="2"/>
      <c r="X276" s="2"/>
      <c r="Y276" s="2"/>
      <c r="Z276" s="2"/>
      <c r="AA276" s="2"/>
      <c r="AB276" s="2"/>
      <c r="AC276" s="2"/>
      <c r="AD276" s="2"/>
      <c r="AE276" s="2"/>
    </row>
    <row r="277" spans="1:31" ht="13.5" customHeight="1" x14ac:dyDescent="0.3">
      <c r="A277" s="267"/>
      <c r="B277" s="279"/>
      <c r="C277" s="267"/>
      <c r="D277" s="190" t="s">
        <v>349</v>
      </c>
      <c r="E277" s="22" t="s">
        <v>350</v>
      </c>
      <c r="F277" s="46" t="s">
        <v>374</v>
      </c>
      <c r="G277" s="46">
        <f>IF(F277="Oportuna",15,0)</f>
        <v>0</v>
      </c>
      <c r="H277" s="351"/>
      <c r="I277" s="351"/>
      <c r="J277" s="351"/>
      <c r="K277" s="279"/>
      <c r="L277" s="2"/>
      <c r="M277" s="2"/>
      <c r="N277" s="2"/>
      <c r="O277" s="2"/>
      <c r="P277" s="2"/>
      <c r="Q277" s="2"/>
      <c r="R277" s="2"/>
      <c r="S277" s="2"/>
      <c r="T277" s="2"/>
      <c r="U277" s="2"/>
      <c r="V277" s="2"/>
      <c r="W277" s="2"/>
      <c r="X277" s="2"/>
      <c r="Y277" s="2"/>
      <c r="Z277" s="2"/>
      <c r="AA277" s="2"/>
      <c r="AB277" s="2"/>
      <c r="AC277" s="2"/>
      <c r="AD277" s="2"/>
      <c r="AE277" s="2"/>
    </row>
    <row r="278" spans="1:31" ht="13.5" customHeight="1" x14ac:dyDescent="0.3">
      <c r="A278" s="267"/>
      <c r="B278" s="279"/>
      <c r="C278" s="267"/>
      <c r="D278" s="190" t="s">
        <v>352</v>
      </c>
      <c r="E278" s="22" t="s">
        <v>353</v>
      </c>
      <c r="F278" s="87" t="s">
        <v>374</v>
      </c>
      <c r="G278" s="46">
        <f>IF(F278="Prevenir",15,IF(F278="Detectar",10,0))</f>
        <v>0</v>
      </c>
      <c r="H278" s="351"/>
      <c r="I278" s="351"/>
      <c r="J278" s="351"/>
      <c r="K278" s="279"/>
      <c r="L278" s="2"/>
      <c r="M278" s="2"/>
      <c r="N278" s="2"/>
      <c r="O278" s="2"/>
      <c r="P278" s="2"/>
      <c r="Q278" s="2"/>
      <c r="R278" s="2"/>
      <c r="S278" s="2"/>
      <c r="T278" s="2"/>
      <c r="U278" s="2"/>
      <c r="V278" s="2"/>
      <c r="W278" s="2"/>
      <c r="X278" s="2"/>
      <c r="Y278" s="2"/>
      <c r="Z278" s="2"/>
      <c r="AA278" s="2"/>
      <c r="AB278" s="2"/>
      <c r="AC278" s="2"/>
      <c r="AD278" s="2"/>
      <c r="AE278" s="2"/>
    </row>
    <row r="279" spans="1:31" ht="13.5" customHeight="1" x14ac:dyDescent="0.3">
      <c r="A279" s="267"/>
      <c r="B279" s="279"/>
      <c r="C279" s="267"/>
      <c r="D279" s="190" t="s">
        <v>368</v>
      </c>
      <c r="E279" s="22" t="s">
        <v>356</v>
      </c>
      <c r="F279" s="46" t="s">
        <v>374</v>
      </c>
      <c r="G279" s="46">
        <f>IF(F279="Confiable",15,0)</f>
        <v>0</v>
      </c>
      <c r="H279" s="351"/>
      <c r="I279" s="351"/>
      <c r="J279" s="351"/>
      <c r="K279" s="279"/>
      <c r="L279" s="2"/>
      <c r="M279" s="2"/>
      <c r="N279" s="2"/>
      <c r="O279" s="2"/>
      <c r="P279" s="2"/>
      <c r="Q279" s="2"/>
      <c r="R279" s="2"/>
      <c r="S279" s="2"/>
      <c r="T279" s="2"/>
      <c r="U279" s="2"/>
      <c r="V279" s="2"/>
      <c r="W279" s="2"/>
      <c r="X279" s="2"/>
      <c r="Y279" s="2"/>
      <c r="Z279" s="2"/>
      <c r="AA279" s="2"/>
      <c r="AB279" s="2"/>
      <c r="AC279" s="2"/>
      <c r="AD279" s="2"/>
      <c r="AE279" s="2"/>
    </row>
    <row r="280" spans="1:31" ht="13.5" customHeight="1" x14ac:dyDescent="0.3">
      <c r="A280" s="267"/>
      <c r="B280" s="279"/>
      <c r="C280" s="267"/>
      <c r="D280" s="190" t="s">
        <v>369</v>
      </c>
      <c r="E280" s="22" t="s">
        <v>359</v>
      </c>
      <c r="F280" s="87" t="s">
        <v>374</v>
      </c>
      <c r="G280" s="46">
        <f>IF(F280="Se investigan y se resuelven oportunamente",15,0)</f>
        <v>0</v>
      </c>
      <c r="H280" s="351"/>
      <c r="I280" s="351"/>
      <c r="J280" s="351"/>
      <c r="K280" s="279"/>
      <c r="L280" s="2"/>
      <c r="M280" s="2"/>
      <c r="N280" s="2"/>
      <c r="O280" s="2"/>
      <c r="P280" s="2"/>
      <c r="Q280" s="2"/>
      <c r="R280" s="2"/>
      <c r="S280" s="2"/>
      <c r="T280" s="2"/>
      <c r="U280" s="2"/>
      <c r="V280" s="2"/>
      <c r="W280" s="2"/>
      <c r="X280" s="2"/>
      <c r="Y280" s="2"/>
      <c r="Z280" s="2"/>
      <c r="AA280" s="2"/>
      <c r="AB280" s="2"/>
      <c r="AC280" s="2"/>
      <c r="AD280" s="2"/>
      <c r="AE280" s="2"/>
    </row>
    <row r="281" spans="1:31" ht="13.5" customHeight="1" x14ac:dyDescent="0.3">
      <c r="A281" s="326"/>
      <c r="B281" s="330"/>
      <c r="C281" s="326"/>
      <c r="D281" s="194" t="s">
        <v>361</v>
      </c>
      <c r="E281" s="22" t="s">
        <v>362</v>
      </c>
      <c r="F281" s="46" t="s">
        <v>374</v>
      </c>
      <c r="G281" s="46">
        <f>IF(F281="Completa",10,IF(F281="Incompleta",5,0))</f>
        <v>0</v>
      </c>
      <c r="H281" s="352"/>
      <c r="I281" s="352"/>
      <c r="J281" s="352"/>
      <c r="K281" s="330"/>
      <c r="L281" s="2"/>
      <c r="M281" s="2"/>
      <c r="N281" s="2"/>
      <c r="O281" s="2"/>
      <c r="P281" s="2"/>
      <c r="Q281" s="2"/>
      <c r="R281" s="2"/>
      <c r="S281" s="2"/>
      <c r="T281" s="2"/>
      <c r="U281" s="2"/>
      <c r="V281" s="2"/>
      <c r="W281" s="2"/>
      <c r="X281" s="2"/>
      <c r="Y281" s="2"/>
      <c r="Z281" s="2"/>
      <c r="AA281" s="2"/>
      <c r="AB281" s="2"/>
      <c r="AC281" s="2"/>
      <c r="AD281" s="2"/>
      <c r="AE281" s="2"/>
    </row>
    <row r="282" spans="1:31" ht="13.5" customHeight="1" x14ac:dyDescent="0.3">
      <c r="A282" s="210"/>
      <c r="B282" s="211"/>
      <c r="C282" s="208"/>
      <c r="D282" s="198"/>
      <c r="E282" s="199" t="s">
        <v>364</v>
      </c>
      <c r="F282" s="200"/>
      <c r="G282" s="200">
        <f>SUM(G275:G281)</f>
        <v>0</v>
      </c>
      <c r="H282" s="215"/>
      <c r="I282" s="216"/>
      <c r="J282" s="216"/>
      <c r="K282" s="217"/>
      <c r="L282" s="2"/>
      <c r="M282" s="2"/>
      <c r="N282" s="2"/>
      <c r="O282" s="2"/>
      <c r="P282" s="2"/>
      <c r="Q282" s="2"/>
      <c r="R282" s="2"/>
      <c r="S282" s="2"/>
      <c r="T282" s="2"/>
      <c r="U282" s="2"/>
      <c r="V282" s="2"/>
      <c r="W282" s="2"/>
      <c r="X282" s="2"/>
      <c r="Y282" s="2"/>
      <c r="Z282" s="2"/>
      <c r="AA282" s="2"/>
      <c r="AB282" s="2"/>
      <c r="AC282" s="2"/>
      <c r="AD282" s="2"/>
      <c r="AE282" s="2"/>
    </row>
    <row r="283" spans="1:31"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x14ac:dyDescent="0.3">
      <c r="A284" s="510" t="s">
        <v>329</v>
      </c>
      <c r="B284" s="511" t="s">
        <v>330</v>
      </c>
      <c r="C284" s="513" t="s">
        <v>365</v>
      </c>
      <c r="D284" s="514" t="s">
        <v>332</v>
      </c>
      <c r="E284" s="282"/>
      <c r="F284" s="282"/>
      <c r="G284" s="282"/>
      <c r="H284" s="355"/>
      <c r="I284" s="184" t="s">
        <v>333</v>
      </c>
      <c r="J284" s="507" t="s">
        <v>334</v>
      </c>
      <c r="K284" s="515" t="s">
        <v>335</v>
      </c>
      <c r="L284" s="2"/>
      <c r="M284" s="2"/>
      <c r="N284" s="2"/>
      <c r="O284" s="2"/>
      <c r="P284" s="2"/>
      <c r="Q284" s="2"/>
      <c r="R284" s="2"/>
      <c r="S284" s="2"/>
      <c r="T284" s="2"/>
      <c r="U284" s="2"/>
      <c r="V284" s="2"/>
      <c r="W284" s="2"/>
      <c r="X284" s="2"/>
      <c r="Y284" s="2"/>
      <c r="Z284" s="2"/>
      <c r="AA284" s="2"/>
      <c r="AB284" s="2"/>
      <c r="AC284" s="2"/>
      <c r="AD284" s="2"/>
      <c r="AE284" s="2"/>
    </row>
    <row r="285" spans="1:31" ht="13.5" customHeight="1" x14ac:dyDescent="0.3">
      <c r="A285" s="268"/>
      <c r="B285" s="366"/>
      <c r="C285" s="366"/>
      <c r="D285" s="186" t="s">
        <v>336</v>
      </c>
      <c r="E285" s="187" t="s">
        <v>337</v>
      </c>
      <c r="F285" s="186" t="s">
        <v>338</v>
      </c>
      <c r="G285" s="186" t="s">
        <v>339</v>
      </c>
      <c r="H285" s="186" t="s">
        <v>366</v>
      </c>
      <c r="I285" s="189" t="s">
        <v>341</v>
      </c>
      <c r="J285" s="366"/>
      <c r="K285" s="280"/>
      <c r="L285" s="2"/>
      <c r="M285" s="2"/>
      <c r="N285" s="2"/>
      <c r="O285" s="2"/>
      <c r="P285" s="2"/>
      <c r="Q285" s="2"/>
      <c r="R285" s="2"/>
      <c r="S285" s="2"/>
      <c r="T285" s="2"/>
      <c r="U285" s="2"/>
      <c r="V285" s="2"/>
      <c r="W285" s="2"/>
      <c r="X285" s="2"/>
      <c r="Y285" s="2"/>
      <c r="Z285" s="2"/>
      <c r="AA285" s="2"/>
      <c r="AB285" s="2"/>
      <c r="AC285" s="2"/>
      <c r="AD285" s="2"/>
      <c r="AE285" s="2"/>
    </row>
    <row r="286" spans="1:31" ht="13.5" customHeight="1" x14ac:dyDescent="0.3">
      <c r="A286" s="528" t="e">
        <f>DESCRIPCION!#REF!</f>
        <v>#REF!</v>
      </c>
      <c r="B286" s="396" t="e">
        <f>DESCRIPCION!#REF!</f>
        <v>#REF!</v>
      </c>
      <c r="C286" s="528"/>
      <c r="D286" s="520" t="s">
        <v>343</v>
      </c>
      <c r="E286" s="191" t="s">
        <v>344</v>
      </c>
      <c r="F286" s="192" t="s">
        <v>374</v>
      </c>
      <c r="G286" s="192">
        <f>IF(F286="Asignado",15,0)</f>
        <v>0</v>
      </c>
      <c r="H286" s="509" t="str">
        <f>IF(AND(G293&gt;0,G293&lt;=85),"Débil",IF(AND(G293&gt;85,G293&lt;=95),"Moderado",IF(G293&gt;96,"Fuerte"," ")))</f>
        <v xml:space="preserve"> </v>
      </c>
      <c r="I286" s="509" t="s">
        <v>374</v>
      </c>
      <c r="J286" s="50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19"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x14ac:dyDescent="0.3">
      <c r="A287" s="267"/>
      <c r="B287" s="279"/>
      <c r="C287" s="267"/>
      <c r="D287" s="351"/>
      <c r="E287" s="22" t="s">
        <v>347</v>
      </c>
      <c r="F287" s="46" t="s">
        <v>374</v>
      </c>
      <c r="G287" s="46">
        <f>IF(F287="Adecuado",15,0)</f>
        <v>0</v>
      </c>
      <c r="H287" s="351"/>
      <c r="I287" s="351"/>
      <c r="J287" s="351"/>
      <c r="K287" s="279"/>
      <c r="L287" s="2"/>
      <c r="M287" s="2"/>
      <c r="N287" s="2"/>
      <c r="O287" s="2"/>
      <c r="P287" s="2"/>
      <c r="Q287" s="2"/>
      <c r="R287" s="2"/>
      <c r="S287" s="2"/>
      <c r="T287" s="2"/>
      <c r="U287" s="2"/>
      <c r="V287" s="2"/>
      <c r="W287" s="2"/>
      <c r="X287" s="2"/>
      <c r="Y287" s="2"/>
      <c r="Z287" s="2"/>
      <c r="AA287" s="2"/>
      <c r="AB287" s="2"/>
      <c r="AC287" s="2"/>
      <c r="AD287" s="2"/>
      <c r="AE287" s="2"/>
    </row>
    <row r="288" spans="1:31" ht="13.5" customHeight="1" x14ac:dyDescent="0.3">
      <c r="A288" s="267"/>
      <c r="B288" s="279"/>
      <c r="C288" s="267"/>
      <c r="D288" s="190" t="s">
        <v>349</v>
      </c>
      <c r="E288" s="22" t="s">
        <v>350</v>
      </c>
      <c r="F288" s="46" t="s">
        <v>374</v>
      </c>
      <c r="G288" s="46">
        <f>IF(F288="Oportuna",15,0)</f>
        <v>0</v>
      </c>
      <c r="H288" s="351"/>
      <c r="I288" s="351"/>
      <c r="J288" s="351"/>
      <c r="K288" s="279"/>
      <c r="L288" s="2"/>
      <c r="M288" s="2"/>
      <c r="N288" s="2"/>
      <c r="O288" s="2"/>
      <c r="P288" s="2"/>
      <c r="Q288" s="2"/>
      <c r="R288" s="2"/>
      <c r="S288" s="2"/>
      <c r="T288" s="2"/>
      <c r="U288" s="2"/>
      <c r="V288" s="2"/>
      <c r="W288" s="2"/>
      <c r="X288" s="2"/>
      <c r="Y288" s="2"/>
      <c r="Z288" s="2"/>
      <c r="AA288" s="2"/>
      <c r="AB288" s="2"/>
      <c r="AC288" s="2"/>
      <c r="AD288" s="2"/>
      <c r="AE288" s="2"/>
    </row>
    <row r="289" spans="1:31" ht="13.5" customHeight="1" x14ac:dyDescent="0.3">
      <c r="A289" s="267"/>
      <c r="B289" s="279"/>
      <c r="C289" s="267"/>
      <c r="D289" s="190" t="s">
        <v>352</v>
      </c>
      <c r="E289" s="22" t="s">
        <v>353</v>
      </c>
      <c r="F289" s="87" t="s">
        <v>374</v>
      </c>
      <c r="G289" s="46">
        <f>IF(F289="Prevenir",15,IF(F289="Detectar",10,0))</f>
        <v>0</v>
      </c>
      <c r="H289" s="351"/>
      <c r="I289" s="351"/>
      <c r="J289" s="351"/>
      <c r="K289" s="279"/>
      <c r="L289" s="2"/>
      <c r="M289" s="2"/>
      <c r="N289" s="2"/>
      <c r="O289" s="2"/>
      <c r="P289" s="2"/>
      <c r="Q289" s="2"/>
      <c r="R289" s="2"/>
      <c r="S289" s="2"/>
      <c r="T289" s="2"/>
      <c r="U289" s="2"/>
      <c r="V289" s="2"/>
      <c r="W289" s="2"/>
      <c r="X289" s="2"/>
      <c r="Y289" s="2"/>
      <c r="Z289" s="2"/>
      <c r="AA289" s="2"/>
      <c r="AB289" s="2"/>
      <c r="AC289" s="2"/>
      <c r="AD289" s="2"/>
      <c r="AE289" s="2"/>
    </row>
    <row r="290" spans="1:31" ht="13.5" customHeight="1" x14ac:dyDescent="0.3">
      <c r="A290" s="267"/>
      <c r="B290" s="279"/>
      <c r="C290" s="267"/>
      <c r="D290" s="190" t="s">
        <v>368</v>
      </c>
      <c r="E290" s="22" t="s">
        <v>356</v>
      </c>
      <c r="F290" s="46" t="s">
        <v>374</v>
      </c>
      <c r="G290" s="46">
        <f>IF(F290="Confiable",15,0)</f>
        <v>0</v>
      </c>
      <c r="H290" s="351"/>
      <c r="I290" s="351"/>
      <c r="J290" s="351"/>
      <c r="K290" s="279"/>
      <c r="L290" s="2"/>
      <c r="M290" s="2"/>
      <c r="N290" s="2"/>
      <c r="O290" s="2"/>
      <c r="P290" s="2"/>
      <c r="Q290" s="2"/>
      <c r="R290" s="2"/>
      <c r="S290" s="2"/>
      <c r="T290" s="2"/>
      <c r="U290" s="2"/>
      <c r="V290" s="2"/>
      <c r="W290" s="2"/>
      <c r="X290" s="2"/>
      <c r="Y290" s="2"/>
      <c r="Z290" s="2"/>
      <c r="AA290" s="2"/>
      <c r="AB290" s="2"/>
      <c r="AC290" s="2"/>
      <c r="AD290" s="2"/>
      <c r="AE290" s="2"/>
    </row>
    <row r="291" spans="1:31" ht="13.5" customHeight="1" x14ac:dyDescent="0.3">
      <c r="A291" s="267"/>
      <c r="B291" s="279"/>
      <c r="C291" s="267"/>
      <c r="D291" s="190" t="s">
        <v>369</v>
      </c>
      <c r="E291" s="22" t="s">
        <v>359</v>
      </c>
      <c r="F291" s="87" t="s">
        <v>374</v>
      </c>
      <c r="G291" s="46">
        <f>IF(F291="Se investigan y se resuelven oportunamente",15,0)</f>
        <v>0</v>
      </c>
      <c r="H291" s="351"/>
      <c r="I291" s="351"/>
      <c r="J291" s="351"/>
      <c r="K291" s="279"/>
      <c r="L291" s="2"/>
      <c r="M291" s="2"/>
      <c r="N291" s="2"/>
      <c r="O291" s="2"/>
      <c r="P291" s="2"/>
      <c r="Q291" s="2"/>
      <c r="R291" s="2"/>
      <c r="S291" s="2"/>
      <c r="T291" s="2"/>
      <c r="U291" s="2"/>
      <c r="V291" s="2"/>
      <c r="W291" s="2"/>
      <c r="X291" s="2"/>
      <c r="Y291" s="2"/>
      <c r="Z291" s="2"/>
      <c r="AA291" s="2"/>
      <c r="AB291" s="2"/>
      <c r="AC291" s="2"/>
      <c r="AD291" s="2"/>
      <c r="AE291" s="2"/>
    </row>
    <row r="292" spans="1:31" ht="13.5" customHeight="1" x14ac:dyDescent="0.3">
      <c r="A292" s="326"/>
      <c r="B292" s="330"/>
      <c r="C292" s="326"/>
      <c r="D292" s="194" t="s">
        <v>361</v>
      </c>
      <c r="E292" s="22" t="s">
        <v>362</v>
      </c>
      <c r="F292" s="46" t="s">
        <v>374</v>
      </c>
      <c r="G292" s="46">
        <f>IF(F292="Completa",10,IF(F292="Incompleta",5,0))</f>
        <v>0</v>
      </c>
      <c r="H292" s="352"/>
      <c r="I292" s="352"/>
      <c r="J292" s="352"/>
      <c r="K292" s="330"/>
      <c r="L292" s="2"/>
      <c r="M292" s="2"/>
      <c r="N292" s="2"/>
      <c r="O292" s="2"/>
      <c r="P292" s="2"/>
      <c r="Q292" s="2"/>
      <c r="R292" s="2"/>
      <c r="S292" s="2"/>
      <c r="T292" s="2"/>
      <c r="U292" s="2"/>
      <c r="V292" s="2"/>
      <c r="W292" s="2"/>
      <c r="X292" s="2"/>
      <c r="Y292" s="2"/>
      <c r="Z292" s="2"/>
      <c r="AA292" s="2"/>
      <c r="AB292" s="2"/>
      <c r="AC292" s="2"/>
      <c r="AD292" s="2"/>
      <c r="AE292" s="2"/>
    </row>
    <row r="293" spans="1:31" ht="13.5" customHeight="1" x14ac:dyDescent="0.3">
      <c r="A293" s="210"/>
      <c r="B293" s="211"/>
      <c r="C293" s="208"/>
      <c r="D293" s="198"/>
      <c r="E293" s="199" t="s">
        <v>364</v>
      </c>
      <c r="F293" s="200"/>
      <c r="G293" s="200">
        <f>SUM(G286:G292)</f>
        <v>0</v>
      </c>
      <c r="H293" s="215"/>
      <c r="I293" s="216"/>
      <c r="J293" s="216"/>
      <c r="K293" s="217"/>
      <c r="L293" s="2"/>
      <c r="M293" s="2"/>
      <c r="N293" s="2"/>
      <c r="O293" s="2"/>
      <c r="P293" s="2"/>
      <c r="Q293" s="2"/>
      <c r="R293" s="2"/>
      <c r="S293" s="2"/>
      <c r="T293" s="2"/>
      <c r="U293" s="2"/>
      <c r="V293" s="2"/>
      <c r="W293" s="2"/>
      <c r="X293" s="2"/>
      <c r="Y293" s="2"/>
      <c r="Z293" s="2"/>
      <c r="AA293" s="2"/>
      <c r="AB293" s="2"/>
      <c r="AC293" s="2"/>
      <c r="AD293" s="2"/>
      <c r="AE293" s="2"/>
    </row>
    <row r="294" spans="1:31"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x14ac:dyDescent="0.3">
      <c r="A295" s="510" t="s">
        <v>329</v>
      </c>
      <c r="B295" s="511" t="s">
        <v>330</v>
      </c>
      <c r="C295" s="513" t="s">
        <v>365</v>
      </c>
      <c r="D295" s="514" t="s">
        <v>332</v>
      </c>
      <c r="E295" s="282"/>
      <c r="F295" s="282"/>
      <c r="G295" s="282"/>
      <c r="H295" s="355"/>
      <c r="I295" s="184" t="s">
        <v>333</v>
      </c>
      <c r="J295" s="507" t="s">
        <v>334</v>
      </c>
      <c r="K295" s="515" t="s">
        <v>335</v>
      </c>
      <c r="L295" s="2"/>
      <c r="M295" s="2"/>
      <c r="N295" s="2"/>
      <c r="O295" s="2"/>
      <c r="P295" s="2"/>
      <c r="Q295" s="2"/>
      <c r="R295" s="2"/>
      <c r="S295" s="2"/>
      <c r="T295" s="2"/>
      <c r="U295" s="2"/>
      <c r="V295" s="2"/>
      <c r="W295" s="2"/>
      <c r="X295" s="2"/>
      <c r="Y295" s="2"/>
      <c r="Z295" s="2"/>
      <c r="AA295" s="2"/>
      <c r="AB295" s="2"/>
      <c r="AC295" s="2"/>
      <c r="AD295" s="2"/>
      <c r="AE295" s="2"/>
    </row>
    <row r="296" spans="1:31" ht="13.5" customHeight="1" x14ac:dyDescent="0.3">
      <c r="A296" s="268"/>
      <c r="B296" s="366"/>
      <c r="C296" s="366"/>
      <c r="D296" s="186" t="s">
        <v>336</v>
      </c>
      <c r="E296" s="187" t="s">
        <v>337</v>
      </c>
      <c r="F296" s="186" t="s">
        <v>338</v>
      </c>
      <c r="G296" s="186" t="s">
        <v>339</v>
      </c>
      <c r="H296" s="186" t="s">
        <v>366</v>
      </c>
      <c r="I296" s="189" t="s">
        <v>341</v>
      </c>
      <c r="J296" s="366"/>
      <c r="K296" s="280"/>
      <c r="L296" s="2"/>
      <c r="M296" s="2"/>
      <c r="N296" s="2"/>
      <c r="O296" s="2"/>
      <c r="P296" s="2"/>
      <c r="Q296" s="2"/>
      <c r="R296" s="2"/>
      <c r="S296" s="2"/>
      <c r="T296" s="2"/>
      <c r="U296" s="2"/>
      <c r="V296" s="2"/>
      <c r="W296" s="2"/>
      <c r="X296" s="2"/>
      <c r="Y296" s="2"/>
      <c r="Z296" s="2"/>
      <c r="AA296" s="2"/>
      <c r="AB296" s="2"/>
      <c r="AC296" s="2"/>
      <c r="AD296" s="2"/>
      <c r="AE296" s="2"/>
    </row>
    <row r="297" spans="1:31" ht="13.5" customHeight="1" x14ac:dyDescent="0.3">
      <c r="A297" s="528" t="e">
        <f>DESCRIPCION!#REF!</f>
        <v>#REF!</v>
      </c>
      <c r="B297" s="396" t="e">
        <f>DESCRIPCION!#REF!</f>
        <v>#REF!</v>
      </c>
      <c r="C297" s="528"/>
      <c r="D297" s="520" t="s">
        <v>343</v>
      </c>
      <c r="E297" s="191" t="s">
        <v>344</v>
      </c>
      <c r="F297" s="192" t="s">
        <v>374</v>
      </c>
      <c r="G297" s="192">
        <f>IF(F297="Asignado",15,0)</f>
        <v>0</v>
      </c>
      <c r="H297" s="509" t="str">
        <f>IF(AND(G304&gt;0,G304&lt;=85),"Débil",IF(AND(G304&gt;85,G304&lt;=95),"Moderado",IF(G304&gt;96,"Fuerte"," ")))</f>
        <v xml:space="preserve"> </v>
      </c>
      <c r="I297" s="509" t="s">
        <v>374</v>
      </c>
      <c r="J297" s="50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19"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x14ac:dyDescent="0.3">
      <c r="A298" s="267"/>
      <c r="B298" s="279"/>
      <c r="C298" s="267"/>
      <c r="D298" s="351"/>
      <c r="E298" s="22" t="s">
        <v>347</v>
      </c>
      <c r="F298" s="46" t="s">
        <v>374</v>
      </c>
      <c r="G298" s="46">
        <f>IF(F298="Adecuado",15,0)</f>
        <v>0</v>
      </c>
      <c r="H298" s="351"/>
      <c r="I298" s="351"/>
      <c r="J298" s="351"/>
      <c r="K298" s="279"/>
      <c r="L298" s="2"/>
      <c r="M298" s="2"/>
      <c r="N298" s="2"/>
      <c r="O298" s="2"/>
      <c r="P298" s="2"/>
      <c r="Q298" s="2"/>
      <c r="R298" s="2"/>
      <c r="S298" s="2"/>
      <c r="T298" s="2"/>
      <c r="U298" s="2"/>
      <c r="V298" s="2"/>
      <c r="W298" s="2"/>
      <c r="X298" s="2"/>
      <c r="Y298" s="2"/>
      <c r="Z298" s="2"/>
      <c r="AA298" s="2"/>
      <c r="AB298" s="2"/>
      <c r="AC298" s="2"/>
      <c r="AD298" s="2"/>
      <c r="AE298" s="2"/>
    </row>
    <row r="299" spans="1:31" ht="13.5" customHeight="1" x14ac:dyDescent="0.3">
      <c r="A299" s="267"/>
      <c r="B299" s="279"/>
      <c r="C299" s="267"/>
      <c r="D299" s="190" t="s">
        <v>349</v>
      </c>
      <c r="E299" s="22" t="s">
        <v>350</v>
      </c>
      <c r="F299" s="46" t="s">
        <v>374</v>
      </c>
      <c r="G299" s="46">
        <f>IF(F299="Oportuna",15,0)</f>
        <v>0</v>
      </c>
      <c r="H299" s="351"/>
      <c r="I299" s="351"/>
      <c r="J299" s="351"/>
      <c r="K299" s="279"/>
      <c r="L299" s="2"/>
      <c r="M299" s="2"/>
      <c r="N299" s="2"/>
      <c r="O299" s="2"/>
      <c r="P299" s="2"/>
      <c r="Q299" s="2"/>
      <c r="R299" s="2"/>
      <c r="S299" s="2"/>
      <c r="T299" s="2"/>
      <c r="U299" s="2"/>
      <c r="V299" s="2"/>
      <c r="W299" s="2"/>
      <c r="X299" s="2"/>
      <c r="Y299" s="2"/>
      <c r="Z299" s="2"/>
      <c r="AA299" s="2"/>
      <c r="AB299" s="2"/>
      <c r="AC299" s="2"/>
      <c r="AD299" s="2"/>
      <c r="AE299" s="2"/>
    </row>
    <row r="300" spans="1:31" ht="13.5" customHeight="1" x14ac:dyDescent="0.3">
      <c r="A300" s="267"/>
      <c r="B300" s="279"/>
      <c r="C300" s="267"/>
      <c r="D300" s="190" t="s">
        <v>352</v>
      </c>
      <c r="E300" s="22" t="s">
        <v>353</v>
      </c>
      <c r="F300" s="87" t="s">
        <v>374</v>
      </c>
      <c r="G300" s="46">
        <f>IF(F300="Prevenir",15,IF(F300="Detectar",10,0))</f>
        <v>0</v>
      </c>
      <c r="H300" s="351"/>
      <c r="I300" s="351"/>
      <c r="J300" s="351"/>
      <c r="K300" s="279"/>
      <c r="L300" s="2"/>
      <c r="M300" s="2"/>
      <c r="N300" s="2"/>
      <c r="O300" s="2"/>
      <c r="P300" s="2"/>
      <c r="Q300" s="2"/>
      <c r="R300" s="2"/>
      <c r="S300" s="2"/>
      <c r="T300" s="2"/>
      <c r="U300" s="2"/>
      <c r="V300" s="2"/>
      <c r="W300" s="2"/>
      <c r="X300" s="2"/>
      <c r="Y300" s="2"/>
      <c r="Z300" s="2"/>
      <c r="AA300" s="2"/>
      <c r="AB300" s="2"/>
      <c r="AC300" s="2"/>
      <c r="AD300" s="2"/>
      <c r="AE300" s="2"/>
    </row>
    <row r="301" spans="1:31" ht="13.5" customHeight="1" x14ac:dyDescent="0.3">
      <c r="A301" s="267"/>
      <c r="B301" s="279"/>
      <c r="C301" s="267"/>
      <c r="D301" s="190" t="s">
        <v>368</v>
      </c>
      <c r="E301" s="22" t="s">
        <v>356</v>
      </c>
      <c r="F301" s="46" t="s">
        <v>374</v>
      </c>
      <c r="G301" s="46">
        <f>IF(F301="Confiable",15,0)</f>
        <v>0</v>
      </c>
      <c r="H301" s="351"/>
      <c r="I301" s="351"/>
      <c r="J301" s="351"/>
      <c r="K301" s="279"/>
      <c r="L301" s="2"/>
      <c r="M301" s="2"/>
      <c r="N301" s="2"/>
      <c r="O301" s="2"/>
      <c r="P301" s="2"/>
      <c r="Q301" s="2"/>
      <c r="R301" s="2"/>
      <c r="S301" s="2"/>
      <c r="T301" s="2"/>
      <c r="U301" s="2"/>
      <c r="V301" s="2"/>
      <c r="W301" s="2"/>
      <c r="X301" s="2"/>
      <c r="Y301" s="2"/>
      <c r="Z301" s="2"/>
      <c r="AA301" s="2"/>
      <c r="AB301" s="2"/>
      <c r="AC301" s="2"/>
      <c r="AD301" s="2"/>
      <c r="AE301" s="2"/>
    </row>
    <row r="302" spans="1:31" ht="13.5" customHeight="1" x14ac:dyDescent="0.3">
      <c r="A302" s="267"/>
      <c r="B302" s="279"/>
      <c r="C302" s="267"/>
      <c r="D302" s="190" t="s">
        <v>369</v>
      </c>
      <c r="E302" s="22" t="s">
        <v>359</v>
      </c>
      <c r="F302" s="87" t="s">
        <v>374</v>
      </c>
      <c r="G302" s="46">
        <f>IF(F302="Se investigan y se resuelven oportunamente",15,0)</f>
        <v>0</v>
      </c>
      <c r="H302" s="351"/>
      <c r="I302" s="351"/>
      <c r="J302" s="351"/>
      <c r="K302" s="279"/>
      <c r="L302" s="2"/>
      <c r="M302" s="2"/>
      <c r="N302" s="2"/>
      <c r="O302" s="2"/>
      <c r="P302" s="2"/>
      <c r="Q302" s="2"/>
      <c r="R302" s="2"/>
      <c r="S302" s="2"/>
      <c r="T302" s="2"/>
      <c r="U302" s="2"/>
      <c r="V302" s="2"/>
      <c r="W302" s="2"/>
      <c r="X302" s="2"/>
      <c r="Y302" s="2"/>
      <c r="Z302" s="2"/>
      <c r="AA302" s="2"/>
      <c r="AB302" s="2"/>
      <c r="AC302" s="2"/>
      <c r="AD302" s="2"/>
      <c r="AE302" s="2"/>
    </row>
    <row r="303" spans="1:31" ht="13.5" customHeight="1" x14ac:dyDescent="0.3">
      <c r="A303" s="326"/>
      <c r="B303" s="330"/>
      <c r="C303" s="326"/>
      <c r="D303" s="194" t="s">
        <v>361</v>
      </c>
      <c r="E303" s="22" t="s">
        <v>362</v>
      </c>
      <c r="F303" s="46" t="s">
        <v>374</v>
      </c>
      <c r="G303" s="46">
        <f>IF(F303="Completa",10,IF(F303="Incompleta",5,0))</f>
        <v>0</v>
      </c>
      <c r="H303" s="352"/>
      <c r="I303" s="352"/>
      <c r="J303" s="352"/>
      <c r="K303" s="330"/>
      <c r="L303" s="2"/>
      <c r="M303" s="2"/>
      <c r="N303" s="2"/>
      <c r="O303" s="2"/>
      <c r="P303" s="2"/>
      <c r="Q303" s="2"/>
      <c r="R303" s="2"/>
      <c r="S303" s="2"/>
      <c r="T303" s="2"/>
      <c r="U303" s="2"/>
      <c r="V303" s="2"/>
      <c r="W303" s="2"/>
      <c r="X303" s="2"/>
      <c r="Y303" s="2"/>
      <c r="Z303" s="2"/>
      <c r="AA303" s="2"/>
      <c r="AB303" s="2"/>
      <c r="AC303" s="2"/>
      <c r="AD303" s="2"/>
      <c r="AE303" s="2"/>
    </row>
    <row r="304" spans="1:31" ht="13.5" customHeight="1" x14ac:dyDescent="0.3">
      <c r="A304" s="210"/>
      <c r="B304" s="211"/>
      <c r="C304" s="208"/>
      <c r="D304" s="198"/>
      <c r="E304" s="199" t="s">
        <v>364</v>
      </c>
      <c r="F304" s="200"/>
      <c r="G304" s="200">
        <f>SUM(G297:G303)</f>
        <v>0</v>
      </c>
      <c r="H304" s="215"/>
      <c r="I304" s="216"/>
      <c r="J304" s="216"/>
      <c r="K304" s="217"/>
      <c r="L304" s="2"/>
      <c r="M304" s="2"/>
      <c r="N304" s="2"/>
      <c r="O304" s="2"/>
      <c r="P304" s="2"/>
      <c r="Q304" s="2"/>
      <c r="R304" s="2"/>
      <c r="S304" s="2"/>
      <c r="T304" s="2"/>
      <c r="U304" s="2"/>
      <c r="V304" s="2"/>
      <c r="W304" s="2"/>
      <c r="X304" s="2"/>
      <c r="Y304" s="2"/>
      <c r="Z304" s="2"/>
      <c r="AA304" s="2"/>
      <c r="AB304" s="2"/>
      <c r="AC304" s="2"/>
      <c r="AD304" s="2"/>
      <c r="AE304" s="2"/>
    </row>
    <row r="305" spans="1:31"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x14ac:dyDescent="0.3">
      <c r="A306" s="510" t="s">
        <v>329</v>
      </c>
      <c r="B306" s="511" t="s">
        <v>330</v>
      </c>
      <c r="C306" s="513" t="s">
        <v>365</v>
      </c>
      <c r="D306" s="514" t="s">
        <v>332</v>
      </c>
      <c r="E306" s="282"/>
      <c r="F306" s="282"/>
      <c r="G306" s="282"/>
      <c r="H306" s="355"/>
      <c r="I306" s="184" t="s">
        <v>333</v>
      </c>
      <c r="J306" s="507" t="s">
        <v>334</v>
      </c>
      <c r="K306" s="515" t="s">
        <v>335</v>
      </c>
      <c r="L306" s="2"/>
      <c r="M306" s="2"/>
      <c r="N306" s="2"/>
      <c r="O306" s="2"/>
      <c r="P306" s="2"/>
      <c r="Q306" s="2"/>
      <c r="R306" s="2"/>
      <c r="S306" s="2"/>
      <c r="T306" s="2"/>
      <c r="U306" s="2"/>
      <c r="V306" s="2"/>
      <c r="W306" s="2"/>
      <c r="X306" s="2"/>
      <c r="Y306" s="2"/>
      <c r="Z306" s="2"/>
      <c r="AA306" s="2"/>
      <c r="AB306" s="2"/>
      <c r="AC306" s="2"/>
      <c r="AD306" s="2"/>
      <c r="AE306" s="2"/>
    </row>
    <row r="307" spans="1:31" ht="13.5" customHeight="1" x14ac:dyDescent="0.3">
      <c r="A307" s="268"/>
      <c r="B307" s="366"/>
      <c r="C307" s="366"/>
      <c r="D307" s="186" t="s">
        <v>336</v>
      </c>
      <c r="E307" s="187" t="s">
        <v>337</v>
      </c>
      <c r="F307" s="186" t="s">
        <v>338</v>
      </c>
      <c r="G307" s="186" t="s">
        <v>339</v>
      </c>
      <c r="H307" s="186" t="s">
        <v>366</v>
      </c>
      <c r="I307" s="189" t="s">
        <v>341</v>
      </c>
      <c r="J307" s="366"/>
      <c r="K307" s="280"/>
      <c r="L307" s="2"/>
      <c r="M307" s="2"/>
      <c r="N307" s="2"/>
      <c r="O307" s="2"/>
      <c r="P307" s="2"/>
      <c r="Q307" s="2"/>
      <c r="R307" s="2"/>
      <c r="S307" s="2"/>
      <c r="T307" s="2"/>
      <c r="U307" s="2"/>
      <c r="V307" s="2"/>
      <c r="W307" s="2"/>
      <c r="X307" s="2"/>
      <c r="Y307" s="2"/>
      <c r="Z307" s="2"/>
      <c r="AA307" s="2"/>
      <c r="AB307" s="2"/>
      <c r="AC307" s="2"/>
      <c r="AD307" s="2"/>
      <c r="AE307" s="2"/>
    </row>
    <row r="308" spans="1:31" ht="13.5" customHeight="1" x14ac:dyDescent="0.3">
      <c r="A308" s="528" t="e">
        <f>DESCRIPCION!#REF!</f>
        <v>#REF!</v>
      </c>
      <c r="B308" s="396" t="e">
        <f>DESCRIPCION!#REF!</f>
        <v>#REF!</v>
      </c>
      <c r="C308" s="528"/>
      <c r="D308" s="520" t="s">
        <v>343</v>
      </c>
      <c r="E308" s="191" t="s">
        <v>344</v>
      </c>
      <c r="F308" s="192" t="s">
        <v>374</v>
      </c>
      <c r="G308" s="192">
        <f>IF(F308="Asignado",15,0)</f>
        <v>0</v>
      </c>
      <c r="H308" s="509" t="str">
        <f>IF(AND(G315&gt;0,G315&lt;=85),"Débil",IF(AND(G315&gt;85,G315&lt;=95),"Moderado",IF(G315&gt;96,"Fuerte"," ")))</f>
        <v xml:space="preserve"> </v>
      </c>
      <c r="I308" s="509" t="s">
        <v>374</v>
      </c>
      <c r="J308" s="50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19"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x14ac:dyDescent="0.3">
      <c r="A309" s="267"/>
      <c r="B309" s="279"/>
      <c r="C309" s="267"/>
      <c r="D309" s="351"/>
      <c r="E309" s="22" t="s">
        <v>347</v>
      </c>
      <c r="F309" s="46" t="s">
        <v>374</v>
      </c>
      <c r="G309" s="46">
        <f>IF(F309="Adecuado",15,0)</f>
        <v>0</v>
      </c>
      <c r="H309" s="351"/>
      <c r="I309" s="351"/>
      <c r="J309" s="351"/>
      <c r="K309" s="279"/>
      <c r="L309" s="2"/>
      <c r="M309" s="2"/>
      <c r="N309" s="2"/>
      <c r="O309" s="2"/>
      <c r="P309" s="2"/>
      <c r="Q309" s="2"/>
      <c r="R309" s="2"/>
      <c r="S309" s="2"/>
      <c r="T309" s="2"/>
      <c r="U309" s="2"/>
      <c r="V309" s="2"/>
      <c r="W309" s="2"/>
      <c r="X309" s="2"/>
      <c r="Y309" s="2"/>
      <c r="Z309" s="2"/>
      <c r="AA309" s="2"/>
      <c r="AB309" s="2"/>
      <c r="AC309" s="2"/>
      <c r="AD309" s="2"/>
      <c r="AE309" s="2"/>
    </row>
    <row r="310" spans="1:31" ht="13.5" customHeight="1" x14ac:dyDescent="0.3">
      <c r="A310" s="267"/>
      <c r="B310" s="279"/>
      <c r="C310" s="267"/>
      <c r="D310" s="190" t="s">
        <v>349</v>
      </c>
      <c r="E310" s="22" t="s">
        <v>350</v>
      </c>
      <c r="F310" s="46" t="s">
        <v>374</v>
      </c>
      <c r="G310" s="46">
        <f>IF(F310="Oportuna",15,0)</f>
        <v>0</v>
      </c>
      <c r="H310" s="351"/>
      <c r="I310" s="351"/>
      <c r="J310" s="351"/>
      <c r="K310" s="279"/>
      <c r="L310" s="2"/>
      <c r="M310" s="2"/>
      <c r="N310" s="2"/>
      <c r="O310" s="2"/>
      <c r="P310" s="2"/>
      <c r="Q310" s="2"/>
      <c r="R310" s="2"/>
      <c r="S310" s="2"/>
      <c r="T310" s="2"/>
      <c r="U310" s="2"/>
      <c r="V310" s="2"/>
      <c r="W310" s="2"/>
      <c r="X310" s="2"/>
      <c r="Y310" s="2"/>
      <c r="Z310" s="2"/>
      <c r="AA310" s="2"/>
      <c r="AB310" s="2"/>
      <c r="AC310" s="2"/>
      <c r="AD310" s="2"/>
      <c r="AE310" s="2"/>
    </row>
    <row r="311" spans="1:31" ht="13.5" customHeight="1" x14ac:dyDescent="0.3">
      <c r="A311" s="267"/>
      <c r="B311" s="279"/>
      <c r="C311" s="267"/>
      <c r="D311" s="190" t="s">
        <v>352</v>
      </c>
      <c r="E311" s="22" t="s">
        <v>353</v>
      </c>
      <c r="F311" s="87" t="s">
        <v>374</v>
      </c>
      <c r="G311" s="46">
        <f>IF(F311="Prevenir",15,IF(F311="Detectar",10,0))</f>
        <v>0</v>
      </c>
      <c r="H311" s="351"/>
      <c r="I311" s="351"/>
      <c r="J311" s="351"/>
      <c r="K311" s="279"/>
      <c r="L311" s="2"/>
      <c r="M311" s="2"/>
      <c r="N311" s="2"/>
      <c r="O311" s="2"/>
      <c r="P311" s="2"/>
      <c r="Q311" s="2"/>
      <c r="R311" s="2"/>
      <c r="S311" s="2"/>
      <c r="T311" s="2"/>
      <c r="U311" s="2"/>
      <c r="V311" s="2"/>
      <c r="W311" s="2"/>
      <c r="X311" s="2"/>
      <c r="Y311" s="2"/>
      <c r="Z311" s="2"/>
      <c r="AA311" s="2"/>
      <c r="AB311" s="2"/>
      <c r="AC311" s="2"/>
      <c r="AD311" s="2"/>
      <c r="AE311" s="2"/>
    </row>
    <row r="312" spans="1:31" ht="13.5" customHeight="1" x14ac:dyDescent="0.3">
      <c r="A312" s="267"/>
      <c r="B312" s="279"/>
      <c r="C312" s="267"/>
      <c r="D312" s="190" t="s">
        <v>368</v>
      </c>
      <c r="E312" s="22" t="s">
        <v>356</v>
      </c>
      <c r="F312" s="46" t="s">
        <v>374</v>
      </c>
      <c r="G312" s="46">
        <f>IF(F312="Confiable",15,0)</f>
        <v>0</v>
      </c>
      <c r="H312" s="351"/>
      <c r="I312" s="351"/>
      <c r="J312" s="351"/>
      <c r="K312" s="279"/>
      <c r="L312" s="2"/>
      <c r="M312" s="2"/>
      <c r="N312" s="2"/>
      <c r="O312" s="2"/>
      <c r="P312" s="2"/>
      <c r="Q312" s="2"/>
      <c r="R312" s="2"/>
      <c r="S312" s="2"/>
      <c r="T312" s="2"/>
      <c r="U312" s="2"/>
      <c r="V312" s="2"/>
      <c r="W312" s="2"/>
      <c r="X312" s="2"/>
      <c r="Y312" s="2"/>
      <c r="Z312" s="2"/>
      <c r="AA312" s="2"/>
      <c r="AB312" s="2"/>
      <c r="AC312" s="2"/>
      <c r="AD312" s="2"/>
      <c r="AE312" s="2"/>
    </row>
    <row r="313" spans="1:31" ht="13.5" customHeight="1" x14ac:dyDescent="0.3">
      <c r="A313" s="267"/>
      <c r="B313" s="279"/>
      <c r="C313" s="267"/>
      <c r="D313" s="190" t="s">
        <v>369</v>
      </c>
      <c r="E313" s="22" t="s">
        <v>359</v>
      </c>
      <c r="F313" s="87" t="s">
        <v>374</v>
      </c>
      <c r="G313" s="46">
        <f>IF(F313="Se investigan y se resuelven oportunamente",15,0)</f>
        <v>0</v>
      </c>
      <c r="H313" s="351"/>
      <c r="I313" s="351"/>
      <c r="J313" s="351"/>
      <c r="K313" s="279"/>
      <c r="L313" s="2"/>
      <c r="M313" s="2"/>
      <c r="N313" s="2"/>
      <c r="O313" s="2"/>
      <c r="P313" s="2"/>
      <c r="Q313" s="2"/>
      <c r="R313" s="2"/>
      <c r="S313" s="2"/>
      <c r="T313" s="2"/>
      <c r="U313" s="2"/>
      <c r="V313" s="2"/>
      <c r="W313" s="2"/>
      <c r="X313" s="2"/>
      <c r="Y313" s="2"/>
      <c r="Z313" s="2"/>
      <c r="AA313" s="2"/>
      <c r="AB313" s="2"/>
      <c r="AC313" s="2"/>
      <c r="AD313" s="2"/>
      <c r="AE313" s="2"/>
    </row>
    <row r="314" spans="1:31" ht="13.5" customHeight="1" x14ac:dyDescent="0.3">
      <c r="A314" s="326"/>
      <c r="B314" s="330"/>
      <c r="C314" s="326"/>
      <c r="D314" s="194" t="s">
        <v>361</v>
      </c>
      <c r="E314" s="22" t="s">
        <v>362</v>
      </c>
      <c r="F314" s="46" t="s">
        <v>374</v>
      </c>
      <c r="G314" s="46">
        <f>IF(F314="Completa",10,IF(F314="Incompleta",5,0))</f>
        <v>0</v>
      </c>
      <c r="H314" s="352"/>
      <c r="I314" s="352"/>
      <c r="J314" s="352"/>
      <c r="K314" s="330"/>
      <c r="L314" s="2"/>
      <c r="M314" s="2"/>
      <c r="N314" s="2"/>
      <c r="O314" s="2"/>
      <c r="P314" s="2"/>
      <c r="Q314" s="2"/>
      <c r="R314" s="2"/>
      <c r="S314" s="2"/>
      <c r="T314" s="2"/>
      <c r="U314" s="2"/>
      <c r="V314" s="2"/>
      <c r="W314" s="2"/>
      <c r="X314" s="2"/>
      <c r="Y314" s="2"/>
      <c r="Z314" s="2"/>
      <c r="AA314" s="2"/>
      <c r="AB314" s="2"/>
      <c r="AC314" s="2"/>
      <c r="AD314" s="2"/>
      <c r="AE314" s="2"/>
    </row>
    <row r="315" spans="1:31" ht="13.5" customHeight="1" x14ac:dyDescent="0.3">
      <c r="A315" s="210"/>
      <c r="B315" s="211"/>
      <c r="C315" s="208"/>
      <c r="D315" s="198"/>
      <c r="E315" s="199" t="s">
        <v>364</v>
      </c>
      <c r="F315" s="200"/>
      <c r="G315" s="200">
        <f>SUM(G308:G314)</f>
        <v>0</v>
      </c>
      <c r="H315" s="215"/>
      <c r="I315" s="216"/>
      <c r="J315" s="216"/>
      <c r="K315" s="217"/>
      <c r="L315" s="2"/>
      <c r="M315" s="2"/>
      <c r="N315" s="2"/>
      <c r="O315" s="2"/>
      <c r="P315" s="2"/>
      <c r="Q315" s="2"/>
      <c r="R315" s="2"/>
      <c r="S315" s="2"/>
      <c r="T315" s="2"/>
      <c r="U315" s="2"/>
      <c r="V315" s="2"/>
      <c r="W315" s="2"/>
      <c r="X315" s="2"/>
      <c r="Y315" s="2"/>
      <c r="Z315" s="2"/>
      <c r="AA315" s="2"/>
      <c r="AB315" s="2"/>
      <c r="AC315" s="2"/>
      <c r="AD315" s="2"/>
      <c r="AE315" s="2"/>
    </row>
    <row r="316" spans="1:31"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x14ac:dyDescent="0.3">
      <c r="A317" s="510" t="s">
        <v>329</v>
      </c>
      <c r="B317" s="511" t="s">
        <v>330</v>
      </c>
      <c r="C317" s="513" t="s">
        <v>365</v>
      </c>
      <c r="D317" s="514" t="s">
        <v>332</v>
      </c>
      <c r="E317" s="282"/>
      <c r="F317" s="282"/>
      <c r="G317" s="282"/>
      <c r="H317" s="355"/>
      <c r="I317" s="184" t="s">
        <v>333</v>
      </c>
      <c r="J317" s="507" t="s">
        <v>334</v>
      </c>
      <c r="K317" s="515" t="s">
        <v>335</v>
      </c>
      <c r="L317" s="2"/>
      <c r="M317" s="2"/>
      <c r="N317" s="2"/>
      <c r="O317" s="2"/>
      <c r="P317" s="2"/>
      <c r="Q317" s="2"/>
      <c r="R317" s="2"/>
      <c r="S317" s="2"/>
      <c r="T317" s="2"/>
      <c r="U317" s="2"/>
      <c r="V317" s="2"/>
      <c r="W317" s="2"/>
      <c r="X317" s="2"/>
      <c r="Y317" s="2"/>
      <c r="Z317" s="2"/>
      <c r="AA317" s="2"/>
      <c r="AB317" s="2"/>
      <c r="AC317" s="2"/>
      <c r="AD317" s="2"/>
      <c r="AE317" s="2"/>
    </row>
    <row r="318" spans="1:31" ht="13.5" customHeight="1" x14ac:dyDescent="0.3">
      <c r="A318" s="268"/>
      <c r="B318" s="366"/>
      <c r="C318" s="366"/>
      <c r="D318" s="186" t="s">
        <v>336</v>
      </c>
      <c r="E318" s="187" t="s">
        <v>337</v>
      </c>
      <c r="F318" s="186" t="s">
        <v>338</v>
      </c>
      <c r="G318" s="186" t="s">
        <v>339</v>
      </c>
      <c r="H318" s="186" t="s">
        <v>366</v>
      </c>
      <c r="I318" s="189" t="s">
        <v>341</v>
      </c>
      <c r="J318" s="366"/>
      <c r="K318" s="280"/>
      <c r="L318" s="2"/>
      <c r="M318" s="2"/>
      <c r="N318" s="2"/>
      <c r="O318" s="2"/>
      <c r="P318" s="2"/>
      <c r="Q318" s="2"/>
      <c r="R318" s="2"/>
      <c r="S318" s="2"/>
      <c r="T318" s="2"/>
      <c r="U318" s="2"/>
      <c r="V318" s="2"/>
      <c r="W318" s="2"/>
      <c r="X318" s="2"/>
      <c r="Y318" s="2"/>
      <c r="Z318" s="2"/>
      <c r="AA318" s="2"/>
      <c r="AB318" s="2"/>
      <c r="AC318" s="2"/>
      <c r="AD318" s="2"/>
      <c r="AE318" s="2"/>
    </row>
    <row r="319" spans="1:31" ht="13.5" customHeight="1" x14ac:dyDescent="0.3">
      <c r="A319" s="528" t="e">
        <f>DESCRIPCION!#REF!</f>
        <v>#REF!</v>
      </c>
      <c r="B319" s="396" t="e">
        <f>DESCRIPCION!#REF!</f>
        <v>#REF!</v>
      </c>
      <c r="C319" s="528"/>
      <c r="D319" s="520" t="s">
        <v>343</v>
      </c>
      <c r="E319" s="191" t="s">
        <v>344</v>
      </c>
      <c r="F319" s="192" t="s">
        <v>374</v>
      </c>
      <c r="G319" s="192">
        <f>IF(F319="Asignado",15,0)</f>
        <v>0</v>
      </c>
      <c r="H319" s="509" t="str">
        <f>IF(AND(G326&gt;0,G326&lt;=85),"Débil",IF(AND(G326&gt;85,G326&lt;=95),"Moderado",IF(G326&gt;96,"Fuerte"," ")))</f>
        <v xml:space="preserve"> </v>
      </c>
      <c r="I319" s="509" t="s">
        <v>346</v>
      </c>
      <c r="J319" s="50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19"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x14ac:dyDescent="0.3">
      <c r="A320" s="267"/>
      <c r="B320" s="279"/>
      <c r="C320" s="267"/>
      <c r="D320" s="351"/>
      <c r="E320" s="22" t="s">
        <v>347</v>
      </c>
      <c r="F320" s="46" t="s">
        <v>374</v>
      </c>
      <c r="G320" s="46">
        <f>IF(F320="Adecuado",15,0)</f>
        <v>0</v>
      </c>
      <c r="H320" s="351"/>
      <c r="I320" s="351"/>
      <c r="J320" s="351"/>
      <c r="K320" s="279"/>
      <c r="L320" s="2"/>
      <c r="M320" s="2"/>
      <c r="N320" s="2"/>
      <c r="O320" s="2"/>
      <c r="P320" s="2"/>
      <c r="Q320" s="2"/>
      <c r="R320" s="2"/>
      <c r="S320" s="2"/>
      <c r="T320" s="2"/>
      <c r="U320" s="2"/>
      <c r="V320" s="2"/>
      <c r="W320" s="2"/>
      <c r="X320" s="2"/>
      <c r="Y320" s="2"/>
      <c r="Z320" s="2"/>
      <c r="AA320" s="2"/>
      <c r="AB320" s="2"/>
      <c r="AC320" s="2"/>
      <c r="AD320" s="2"/>
      <c r="AE320" s="2"/>
    </row>
    <row r="321" spans="1:31" ht="13.5" customHeight="1" x14ac:dyDescent="0.3">
      <c r="A321" s="267"/>
      <c r="B321" s="279"/>
      <c r="C321" s="267"/>
      <c r="D321" s="190" t="s">
        <v>349</v>
      </c>
      <c r="E321" s="22" t="s">
        <v>350</v>
      </c>
      <c r="F321" s="46" t="s">
        <v>374</v>
      </c>
      <c r="G321" s="46">
        <f>IF(F321="Oportuna",15,0)</f>
        <v>0</v>
      </c>
      <c r="H321" s="351"/>
      <c r="I321" s="351"/>
      <c r="J321" s="351"/>
      <c r="K321" s="279"/>
      <c r="L321" s="2"/>
      <c r="M321" s="2"/>
      <c r="N321" s="2"/>
      <c r="O321" s="2"/>
      <c r="P321" s="2"/>
      <c r="Q321" s="2"/>
      <c r="R321" s="2"/>
      <c r="S321" s="2"/>
      <c r="T321" s="2"/>
      <c r="U321" s="2"/>
      <c r="V321" s="2"/>
      <c r="W321" s="2"/>
      <c r="X321" s="2"/>
      <c r="Y321" s="2"/>
      <c r="Z321" s="2"/>
      <c r="AA321" s="2"/>
      <c r="AB321" s="2"/>
      <c r="AC321" s="2"/>
      <c r="AD321" s="2"/>
      <c r="AE321" s="2"/>
    </row>
    <row r="322" spans="1:31" ht="13.5" customHeight="1" x14ac:dyDescent="0.3">
      <c r="A322" s="267"/>
      <c r="B322" s="279"/>
      <c r="C322" s="267"/>
      <c r="D322" s="190" t="s">
        <v>352</v>
      </c>
      <c r="E322" s="22" t="s">
        <v>353</v>
      </c>
      <c r="F322" s="87" t="s">
        <v>374</v>
      </c>
      <c r="G322" s="46">
        <f>IF(F322="Prevenir",15,IF(F322="Detectar",10,0))</f>
        <v>0</v>
      </c>
      <c r="H322" s="351"/>
      <c r="I322" s="351"/>
      <c r="J322" s="351"/>
      <c r="K322" s="279"/>
      <c r="L322" s="2"/>
      <c r="M322" s="2"/>
      <c r="N322" s="2"/>
      <c r="O322" s="2"/>
      <c r="P322" s="2"/>
      <c r="Q322" s="2"/>
      <c r="R322" s="2"/>
      <c r="S322" s="2"/>
      <c r="T322" s="2"/>
      <c r="U322" s="2"/>
      <c r="V322" s="2"/>
      <c r="W322" s="2"/>
      <c r="X322" s="2"/>
      <c r="Y322" s="2"/>
      <c r="Z322" s="2"/>
      <c r="AA322" s="2"/>
      <c r="AB322" s="2"/>
      <c r="AC322" s="2"/>
      <c r="AD322" s="2"/>
      <c r="AE322" s="2"/>
    </row>
    <row r="323" spans="1:31" ht="13.5" customHeight="1" x14ac:dyDescent="0.3">
      <c r="A323" s="267"/>
      <c r="B323" s="279"/>
      <c r="C323" s="267"/>
      <c r="D323" s="190" t="s">
        <v>368</v>
      </c>
      <c r="E323" s="22" t="s">
        <v>356</v>
      </c>
      <c r="F323" s="46" t="s">
        <v>374</v>
      </c>
      <c r="G323" s="46">
        <f>IF(F323="Confiable",15,0)</f>
        <v>0</v>
      </c>
      <c r="H323" s="351"/>
      <c r="I323" s="351"/>
      <c r="J323" s="351"/>
      <c r="K323" s="279"/>
      <c r="L323" s="2"/>
      <c r="M323" s="2"/>
      <c r="N323" s="2"/>
      <c r="O323" s="2"/>
      <c r="P323" s="2"/>
      <c r="Q323" s="2"/>
      <c r="R323" s="2"/>
      <c r="S323" s="2"/>
      <c r="T323" s="2"/>
      <c r="U323" s="2"/>
      <c r="V323" s="2"/>
      <c r="W323" s="2"/>
      <c r="X323" s="2"/>
      <c r="Y323" s="2"/>
      <c r="Z323" s="2"/>
      <c r="AA323" s="2"/>
      <c r="AB323" s="2"/>
      <c r="AC323" s="2"/>
      <c r="AD323" s="2"/>
      <c r="AE323" s="2"/>
    </row>
    <row r="324" spans="1:31" ht="13.5" customHeight="1" x14ac:dyDescent="0.3">
      <c r="A324" s="267"/>
      <c r="B324" s="279"/>
      <c r="C324" s="267"/>
      <c r="D324" s="190" t="s">
        <v>369</v>
      </c>
      <c r="E324" s="22" t="s">
        <v>359</v>
      </c>
      <c r="F324" s="87" t="s">
        <v>374</v>
      </c>
      <c r="G324" s="46">
        <f>IF(F324="Se investigan y se resuelven oportunamente",15,0)</f>
        <v>0</v>
      </c>
      <c r="H324" s="351"/>
      <c r="I324" s="351"/>
      <c r="J324" s="351"/>
      <c r="K324" s="279"/>
      <c r="L324" s="2"/>
      <c r="M324" s="2"/>
      <c r="N324" s="2"/>
      <c r="O324" s="2"/>
      <c r="P324" s="2"/>
      <c r="Q324" s="2"/>
      <c r="R324" s="2"/>
      <c r="S324" s="2"/>
      <c r="T324" s="2"/>
      <c r="U324" s="2"/>
      <c r="V324" s="2"/>
      <c r="W324" s="2"/>
      <c r="X324" s="2"/>
      <c r="Y324" s="2"/>
      <c r="Z324" s="2"/>
      <c r="AA324" s="2"/>
      <c r="AB324" s="2"/>
      <c r="AC324" s="2"/>
      <c r="AD324" s="2"/>
      <c r="AE324" s="2"/>
    </row>
    <row r="325" spans="1:31" ht="13.5" customHeight="1" x14ac:dyDescent="0.3">
      <c r="A325" s="326"/>
      <c r="B325" s="330"/>
      <c r="C325" s="326"/>
      <c r="D325" s="194" t="s">
        <v>361</v>
      </c>
      <c r="E325" s="22" t="s">
        <v>362</v>
      </c>
      <c r="F325" s="46" t="s">
        <v>374</v>
      </c>
      <c r="G325" s="46">
        <f>IF(F325="Completa",10,IF(F325="Incompleta",5,0))</f>
        <v>0</v>
      </c>
      <c r="H325" s="352"/>
      <c r="I325" s="352"/>
      <c r="J325" s="352"/>
      <c r="K325" s="330"/>
      <c r="L325" s="2"/>
      <c r="M325" s="2"/>
      <c r="N325" s="2"/>
      <c r="O325" s="2"/>
      <c r="P325" s="2"/>
      <c r="Q325" s="2"/>
      <c r="R325" s="2"/>
      <c r="S325" s="2"/>
      <c r="T325" s="2"/>
      <c r="U325" s="2"/>
      <c r="V325" s="2"/>
      <c r="W325" s="2"/>
      <c r="X325" s="2"/>
      <c r="Y325" s="2"/>
      <c r="Z325" s="2"/>
      <c r="AA325" s="2"/>
      <c r="AB325" s="2"/>
      <c r="AC325" s="2"/>
      <c r="AD325" s="2"/>
      <c r="AE325" s="2"/>
    </row>
    <row r="326" spans="1:31" ht="13.5" customHeight="1" x14ac:dyDescent="0.3">
      <c r="A326" s="210"/>
      <c r="B326" s="211"/>
      <c r="C326" s="208"/>
      <c r="D326" s="198"/>
      <c r="E326" s="199" t="s">
        <v>364</v>
      </c>
      <c r="F326" s="200"/>
      <c r="G326" s="200">
        <f>SUM(G319:G325)</f>
        <v>0</v>
      </c>
      <c r="H326" s="215"/>
      <c r="I326" s="216"/>
      <c r="J326" s="216"/>
      <c r="K326" s="217"/>
      <c r="L326" s="2"/>
      <c r="M326" s="2"/>
      <c r="N326" s="2"/>
      <c r="O326" s="2"/>
      <c r="P326" s="2"/>
      <c r="Q326" s="2"/>
      <c r="R326" s="2"/>
      <c r="S326" s="2"/>
      <c r="T326" s="2"/>
      <c r="U326" s="2"/>
      <c r="V326" s="2"/>
      <c r="W326" s="2"/>
      <c r="X326" s="2"/>
      <c r="Y326" s="2"/>
      <c r="Z326" s="2"/>
      <c r="AA326" s="2"/>
      <c r="AB326" s="2"/>
      <c r="AC326" s="2"/>
      <c r="AD326" s="2"/>
      <c r="AE326" s="2"/>
    </row>
    <row r="327" spans="1:31"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x14ac:dyDescent="0.3">
      <c r="A328" s="510" t="s">
        <v>329</v>
      </c>
      <c r="B328" s="511" t="s">
        <v>330</v>
      </c>
      <c r="C328" s="513" t="s">
        <v>365</v>
      </c>
      <c r="D328" s="514" t="s">
        <v>332</v>
      </c>
      <c r="E328" s="282"/>
      <c r="F328" s="282"/>
      <c r="G328" s="282"/>
      <c r="H328" s="355"/>
      <c r="I328" s="184" t="s">
        <v>333</v>
      </c>
      <c r="J328" s="507" t="s">
        <v>334</v>
      </c>
      <c r="K328" s="515" t="s">
        <v>335</v>
      </c>
      <c r="L328" s="2"/>
      <c r="M328" s="2"/>
      <c r="N328" s="2"/>
      <c r="O328" s="2"/>
      <c r="P328" s="2"/>
      <c r="Q328" s="2"/>
      <c r="R328" s="2"/>
      <c r="S328" s="2"/>
      <c r="T328" s="2"/>
      <c r="U328" s="2"/>
      <c r="V328" s="2"/>
      <c r="W328" s="2"/>
      <c r="X328" s="2"/>
      <c r="Y328" s="2"/>
      <c r="Z328" s="2"/>
      <c r="AA328" s="2"/>
      <c r="AB328" s="2"/>
      <c r="AC328" s="2"/>
      <c r="AD328" s="2"/>
      <c r="AE328" s="2"/>
    </row>
    <row r="329" spans="1:31" ht="13.5" customHeight="1" x14ac:dyDescent="0.3">
      <c r="A329" s="268"/>
      <c r="B329" s="366"/>
      <c r="C329" s="366"/>
      <c r="D329" s="186" t="s">
        <v>336</v>
      </c>
      <c r="E329" s="187" t="s">
        <v>337</v>
      </c>
      <c r="F329" s="186" t="s">
        <v>338</v>
      </c>
      <c r="G329" s="186" t="s">
        <v>339</v>
      </c>
      <c r="H329" s="186" t="s">
        <v>366</v>
      </c>
      <c r="I329" s="189" t="s">
        <v>341</v>
      </c>
      <c r="J329" s="366"/>
      <c r="K329" s="280"/>
      <c r="L329" s="2"/>
      <c r="M329" s="2"/>
      <c r="N329" s="2"/>
      <c r="O329" s="2"/>
      <c r="P329" s="2"/>
      <c r="Q329" s="2"/>
      <c r="R329" s="2"/>
      <c r="S329" s="2"/>
      <c r="T329" s="2"/>
      <c r="U329" s="2"/>
      <c r="V329" s="2"/>
      <c r="W329" s="2"/>
      <c r="X329" s="2"/>
      <c r="Y329" s="2"/>
      <c r="Z329" s="2"/>
      <c r="AA329" s="2"/>
      <c r="AB329" s="2"/>
      <c r="AC329" s="2"/>
      <c r="AD329" s="2"/>
      <c r="AE329" s="2"/>
    </row>
    <row r="330" spans="1:31" ht="13.5" customHeight="1" x14ac:dyDescent="0.3">
      <c r="A330" s="528" t="e">
        <f>DESCRIPCION!#REF!</f>
        <v>#REF!</v>
      </c>
      <c r="B330" s="396" t="e">
        <f>DESCRIPCION!#REF!</f>
        <v>#REF!</v>
      </c>
      <c r="C330" s="528"/>
      <c r="D330" s="520" t="s">
        <v>343</v>
      </c>
      <c r="E330" s="191" t="s">
        <v>344</v>
      </c>
      <c r="F330" s="192" t="s">
        <v>374</v>
      </c>
      <c r="G330" s="192">
        <f>IF(F330="Asignado",15,0)</f>
        <v>0</v>
      </c>
      <c r="H330" s="509" t="str">
        <f>IF(AND(G337&gt;0,G337&lt;=85),"Débil",IF(AND(G337&gt;85,G337&lt;=95),"Moderado",IF(G337&gt;96,"Fuerte"," ")))</f>
        <v xml:space="preserve"> </v>
      </c>
      <c r="I330" s="509" t="s">
        <v>374</v>
      </c>
      <c r="J330" s="50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19"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x14ac:dyDescent="0.3">
      <c r="A331" s="267"/>
      <c r="B331" s="279"/>
      <c r="C331" s="267"/>
      <c r="D331" s="351"/>
      <c r="E331" s="22" t="s">
        <v>347</v>
      </c>
      <c r="F331" s="46" t="s">
        <v>374</v>
      </c>
      <c r="G331" s="46">
        <f>IF(F331="Adecuado",15,0)</f>
        <v>0</v>
      </c>
      <c r="H331" s="351"/>
      <c r="I331" s="351"/>
      <c r="J331" s="351"/>
      <c r="K331" s="279"/>
      <c r="L331" s="2"/>
      <c r="M331" s="2"/>
      <c r="N331" s="2"/>
      <c r="O331" s="2"/>
      <c r="P331" s="2"/>
      <c r="Q331" s="2"/>
      <c r="R331" s="2"/>
      <c r="S331" s="2"/>
      <c r="T331" s="2"/>
      <c r="U331" s="2"/>
      <c r="V331" s="2"/>
      <c r="W331" s="2"/>
      <c r="X331" s="2"/>
      <c r="Y331" s="2"/>
      <c r="Z331" s="2"/>
      <c r="AA331" s="2"/>
      <c r="AB331" s="2"/>
      <c r="AC331" s="2"/>
      <c r="AD331" s="2"/>
      <c r="AE331" s="2"/>
    </row>
    <row r="332" spans="1:31" ht="13.5" customHeight="1" x14ac:dyDescent="0.3">
      <c r="A332" s="267"/>
      <c r="B332" s="279"/>
      <c r="C332" s="267"/>
      <c r="D332" s="190" t="s">
        <v>349</v>
      </c>
      <c r="E332" s="22" t="s">
        <v>350</v>
      </c>
      <c r="F332" s="46" t="s">
        <v>374</v>
      </c>
      <c r="G332" s="46">
        <f>IF(F332="Oportuna",15,0)</f>
        <v>0</v>
      </c>
      <c r="H332" s="351"/>
      <c r="I332" s="351"/>
      <c r="J332" s="351"/>
      <c r="K332" s="279"/>
      <c r="L332" s="2"/>
      <c r="M332" s="2"/>
      <c r="N332" s="2"/>
      <c r="O332" s="2"/>
      <c r="P332" s="2"/>
      <c r="Q332" s="2"/>
      <c r="R332" s="2"/>
      <c r="S332" s="2"/>
      <c r="T332" s="2"/>
      <c r="U332" s="2"/>
      <c r="V332" s="2"/>
      <c r="W332" s="2"/>
      <c r="X332" s="2"/>
      <c r="Y332" s="2"/>
      <c r="Z332" s="2"/>
      <c r="AA332" s="2"/>
      <c r="AB332" s="2"/>
      <c r="AC332" s="2"/>
      <c r="AD332" s="2"/>
      <c r="AE332" s="2"/>
    </row>
    <row r="333" spans="1:31" ht="13.5" customHeight="1" x14ac:dyDescent="0.3">
      <c r="A333" s="267"/>
      <c r="B333" s="279"/>
      <c r="C333" s="267"/>
      <c r="D333" s="190" t="s">
        <v>352</v>
      </c>
      <c r="E333" s="22" t="s">
        <v>353</v>
      </c>
      <c r="F333" s="87" t="s">
        <v>374</v>
      </c>
      <c r="G333" s="46">
        <f>IF(F333="Prevenir",15,IF(F333="Detectar",10,0))</f>
        <v>0</v>
      </c>
      <c r="H333" s="351"/>
      <c r="I333" s="351"/>
      <c r="J333" s="351"/>
      <c r="K333" s="279"/>
      <c r="L333" s="2"/>
      <c r="M333" s="2"/>
      <c r="N333" s="2"/>
      <c r="O333" s="2"/>
      <c r="P333" s="2"/>
      <c r="Q333" s="2"/>
      <c r="R333" s="2"/>
      <c r="S333" s="2"/>
      <c r="T333" s="2"/>
      <c r="U333" s="2"/>
      <c r="V333" s="2"/>
      <c r="W333" s="2"/>
      <c r="X333" s="2"/>
      <c r="Y333" s="2"/>
      <c r="Z333" s="2"/>
      <c r="AA333" s="2"/>
      <c r="AB333" s="2"/>
      <c r="AC333" s="2"/>
      <c r="AD333" s="2"/>
      <c r="AE333" s="2"/>
    </row>
    <row r="334" spans="1:31" ht="13.5" customHeight="1" x14ac:dyDescent="0.3">
      <c r="A334" s="267"/>
      <c r="B334" s="279"/>
      <c r="C334" s="267"/>
      <c r="D334" s="190" t="s">
        <v>368</v>
      </c>
      <c r="E334" s="22" t="s">
        <v>356</v>
      </c>
      <c r="F334" s="46" t="s">
        <v>374</v>
      </c>
      <c r="G334" s="46">
        <f>IF(F334="Confiable",15,0)</f>
        <v>0</v>
      </c>
      <c r="H334" s="351"/>
      <c r="I334" s="351"/>
      <c r="J334" s="351"/>
      <c r="K334" s="279"/>
      <c r="L334" s="2"/>
      <c r="M334" s="2"/>
      <c r="N334" s="2"/>
      <c r="O334" s="2"/>
      <c r="P334" s="2"/>
      <c r="Q334" s="2"/>
      <c r="R334" s="2"/>
      <c r="S334" s="2"/>
      <c r="T334" s="2"/>
      <c r="U334" s="2"/>
      <c r="V334" s="2"/>
      <c r="W334" s="2"/>
      <c r="X334" s="2"/>
      <c r="Y334" s="2"/>
      <c r="Z334" s="2"/>
      <c r="AA334" s="2"/>
      <c r="AB334" s="2"/>
      <c r="AC334" s="2"/>
      <c r="AD334" s="2"/>
      <c r="AE334" s="2"/>
    </row>
    <row r="335" spans="1:31" ht="13.5" customHeight="1" x14ac:dyDescent="0.3">
      <c r="A335" s="267"/>
      <c r="B335" s="279"/>
      <c r="C335" s="267"/>
      <c r="D335" s="190" t="s">
        <v>369</v>
      </c>
      <c r="E335" s="22" t="s">
        <v>359</v>
      </c>
      <c r="F335" s="87" t="s">
        <v>374</v>
      </c>
      <c r="G335" s="46">
        <f>IF(F335="Se investigan y se resuelven oportunamente",15,0)</f>
        <v>0</v>
      </c>
      <c r="H335" s="351"/>
      <c r="I335" s="351"/>
      <c r="J335" s="351"/>
      <c r="K335" s="279"/>
      <c r="L335" s="2"/>
      <c r="M335" s="2"/>
      <c r="N335" s="2"/>
      <c r="O335" s="2"/>
      <c r="P335" s="2"/>
      <c r="Q335" s="2"/>
      <c r="R335" s="2"/>
      <c r="S335" s="2"/>
      <c r="T335" s="2"/>
      <c r="U335" s="2"/>
      <c r="V335" s="2"/>
      <c r="W335" s="2"/>
      <c r="X335" s="2"/>
      <c r="Y335" s="2"/>
      <c r="Z335" s="2"/>
      <c r="AA335" s="2"/>
      <c r="AB335" s="2"/>
      <c r="AC335" s="2"/>
      <c r="AD335" s="2"/>
      <c r="AE335" s="2"/>
    </row>
    <row r="336" spans="1:31" ht="13.5" customHeight="1" x14ac:dyDescent="0.3">
      <c r="A336" s="326"/>
      <c r="B336" s="330"/>
      <c r="C336" s="326"/>
      <c r="D336" s="194" t="s">
        <v>361</v>
      </c>
      <c r="E336" s="22" t="s">
        <v>362</v>
      </c>
      <c r="F336" s="46" t="s">
        <v>374</v>
      </c>
      <c r="G336" s="46">
        <f>IF(F336="Completa",10,IF(F336="Incompleta",5,0))</f>
        <v>0</v>
      </c>
      <c r="H336" s="352"/>
      <c r="I336" s="352"/>
      <c r="J336" s="352"/>
      <c r="K336" s="330"/>
      <c r="L336" s="2"/>
      <c r="M336" s="2"/>
      <c r="N336" s="2"/>
      <c r="O336" s="2"/>
      <c r="P336" s="2"/>
      <c r="Q336" s="2"/>
      <c r="R336" s="2"/>
      <c r="S336" s="2"/>
      <c r="T336" s="2"/>
      <c r="U336" s="2"/>
      <c r="V336" s="2"/>
      <c r="W336" s="2"/>
      <c r="X336" s="2"/>
      <c r="Y336" s="2"/>
      <c r="Z336" s="2"/>
      <c r="AA336" s="2"/>
      <c r="AB336" s="2"/>
      <c r="AC336" s="2"/>
      <c r="AD336" s="2"/>
      <c r="AE336" s="2"/>
    </row>
    <row r="337" spans="1:31" ht="13.5" customHeight="1" x14ac:dyDescent="0.3">
      <c r="A337" s="210"/>
      <c r="B337" s="211"/>
      <c r="C337" s="208"/>
      <c r="D337" s="198"/>
      <c r="E337" s="199" t="s">
        <v>364</v>
      </c>
      <c r="F337" s="200"/>
      <c r="G337" s="200">
        <f>SUM(G330:G336)</f>
        <v>0</v>
      </c>
      <c r="H337" s="215"/>
      <c r="I337" s="216"/>
      <c r="J337" s="216"/>
      <c r="K337" s="217"/>
      <c r="L337" s="2"/>
      <c r="M337" s="2"/>
      <c r="N337" s="2"/>
      <c r="O337" s="2"/>
      <c r="P337" s="2"/>
      <c r="Q337" s="2"/>
      <c r="R337" s="2"/>
      <c r="S337" s="2"/>
      <c r="T337" s="2"/>
      <c r="U337" s="2"/>
      <c r="V337" s="2"/>
      <c r="W337" s="2"/>
      <c r="X337" s="2"/>
      <c r="Y337" s="2"/>
      <c r="Z337" s="2"/>
      <c r="AA337" s="2"/>
      <c r="AB337" s="2"/>
      <c r="AC337" s="2"/>
      <c r="AD337" s="2"/>
      <c r="AE337" s="2"/>
    </row>
    <row r="338" spans="1:31"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x14ac:dyDescent="0.3"/>
    <row r="539" spans="1:31" ht="15.75" customHeight="1" x14ac:dyDescent="0.3"/>
    <row r="540" spans="1:31" ht="15.75" customHeight="1" x14ac:dyDescent="0.3"/>
    <row r="541" spans="1:31" ht="15.75" customHeight="1" x14ac:dyDescent="0.3"/>
    <row r="542" spans="1:31" ht="15.75" customHeight="1" x14ac:dyDescent="0.3"/>
    <row r="543" spans="1:31" ht="15.75" customHeight="1" x14ac:dyDescent="0.3"/>
    <row r="544" spans="1:31"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700-000000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7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700-000002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700-000003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700-000004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700-000005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7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7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32" t="s">
        <v>322</v>
      </c>
    </row>
    <row r="2" spans="1:1" ht="14.4" x14ac:dyDescent="0.3">
      <c r="A2" s="32" t="s">
        <v>323</v>
      </c>
    </row>
    <row r="3" spans="1:1" ht="14.4" x14ac:dyDescent="0.3">
      <c r="A3" s="32" t="s">
        <v>324</v>
      </c>
    </row>
    <row r="4" spans="1:1" ht="14.4" x14ac:dyDescent="0.3">
      <c r="A4" s="32" t="s">
        <v>315</v>
      </c>
    </row>
    <row r="5" spans="1:1" ht="14.4" x14ac:dyDescent="0.3">
      <c r="A5" s="32" t="s">
        <v>325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C1000"/>
  <sheetViews>
    <sheetView workbookViewId="0"/>
  </sheetViews>
  <sheetFormatPr baseColWidth="10" defaultColWidth="14.44140625" defaultRowHeight="15" customHeight="1" x14ac:dyDescent="0.3"/>
  <cols>
    <col min="1" max="1" width="37.44140625" customWidth="1"/>
    <col min="2" max="2" width="72.33203125" customWidth="1"/>
    <col min="3" max="3" width="59.88671875" customWidth="1"/>
    <col min="4" max="6" width="11.44140625" customWidth="1"/>
  </cols>
  <sheetData>
    <row r="1" spans="1:3" ht="14.4" x14ac:dyDescent="0.3">
      <c r="A1" s="218" t="s">
        <v>377</v>
      </c>
      <c r="C1" s="219"/>
    </row>
    <row r="2" spans="1:3" ht="14.4" x14ac:dyDescent="0.3">
      <c r="A2" s="65"/>
      <c r="C2" s="219"/>
    </row>
    <row r="3" spans="1:3" ht="14.4" x14ac:dyDescent="0.3">
      <c r="A3" s="65" t="s">
        <v>200</v>
      </c>
      <c r="C3" s="219"/>
    </row>
    <row r="4" spans="1:3" ht="14.4" x14ac:dyDescent="0.3">
      <c r="A4" s="65" t="s">
        <v>378</v>
      </c>
      <c r="C4" s="219"/>
    </row>
    <row r="5" spans="1:3" ht="14.4" x14ac:dyDescent="0.3">
      <c r="C5" s="219"/>
    </row>
    <row r="6" spans="1:3" ht="14.4" x14ac:dyDescent="0.3">
      <c r="A6" s="218" t="s">
        <v>379</v>
      </c>
      <c r="C6" s="219"/>
    </row>
    <row r="7" spans="1:3" ht="14.4" x14ac:dyDescent="0.3">
      <c r="A7" s="32" t="s">
        <v>380</v>
      </c>
      <c r="C7" s="219"/>
    </row>
    <row r="8" spans="1:3" ht="14.4" x14ac:dyDescent="0.3">
      <c r="A8" s="32" t="s">
        <v>381</v>
      </c>
      <c r="C8" s="219"/>
    </row>
    <row r="9" spans="1:3" ht="14.4" x14ac:dyDescent="0.3">
      <c r="A9" s="32" t="s">
        <v>382</v>
      </c>
      <c r="C9" s="219"/>
    </row>
    <row r="10" spans="1:3" ht="14.4" x14ac:dyDescent="0.3">
      <c r="A10" s="32" t="s">
        <v>383</v>
      </c>
      <c r="C10" s="219"/>
    </row>
    <row r="11" spans="1:3" ht="14.4" x14ac:dyDescent="0.3">
      <c r="A11" s="32" t="s">
        <v>384</v>
      </c>
      <c r="C11" s="219"/>
    </row>
    <row r="12" spans="1:3" ht="14.4" x14ac:dyDescent="0.3">
      <c r="A12" s="32" t="s">
        <v>385</v>
      </c>
      <c r="C12" s="219"/>
    </row>
    <row r="13" spans="1:3" ht="14.4" x14ac:dyDescent="0.3">
      <c r="A13" s="32" t="s">
        <v>386</v>
      </c>
      <c r="C13" s="219"/>
    </row>
    <row r="14" spans="1:3" ht="14.4" x14ac:dyDescent="0.3">
      <c r="A14" s="32" t="s">
        <v>387</v>
      </c>
      <c r="C14" s="219"/>
    </row>
    <row r="15" spans="1:3" ht="14.4" x14ac:dyDescent="0.3">
      <c r="A15" s="32" t="s">
        <v>388</v>
      </c>
      <c r="C15" s="219"/>
    </row>
    <row r="16" spans="1:3" ht="14.4" x14ac:dyDescent="0.3">
      <c r="A16" s="32" t="s">
        <v>389</v>
      </c>
      <c r="C16" s="219"/>
    </row>
    <row r="17" spans="1:3" ht="14.4" x14ac:dyDescent="0.3">
      <c r="C17" s="219"/>
    </row>
    <row r="18" spans="1:3" ht="14.4" x14ac:dyDescent="0.3">
      <c r="C18" s="219"/>
    </row>
    <row r="19" spans="1:3" ht="14.4" x14ac:dyDescent="0.3">
      <c r="A19" s="218" t="s">
        <v>326</v>
      </c>
      <c r="C19" s="219"/>
    </row>
    <row r="20" spans="1:3" ht="14.4" x14ac:dyDescent="0.3">
      <c r="A20" s="32" t="s">
        <v>390</v>
      </c>
      <c r="C20" s="219"/>
    </row>
    <row r="21" spans="1:3" ht="15.75" customHeight="1" x14ac:dyDescent="0.3">
      <c r="A21" s="32" t="s">
        <v>391</v>
      </c>
      <c r="C21" s="219"/>
    </row>
    <row r="22" spans="1:3" ht="15.75" customHeight="1" x14ac:dyDescent="0.3">
      <c r="A22" s="32" t="s">
        <v>392</v>
      </c>
      <c r="C22" s="219"/>
    </row>
    <row r="23" spans="1:3" ht="15.75" customHeight="1" x14ac:dyDescent="0.3">
      <c r="A23" s="32" t="s">
        <v>393</v>
      </c>
      <c r="C23" s="219"/>
    </row>
    <row r="24" spans="1:3" ht="15.75" customHeight="1" x14ac:dyDescent="0.3">
      <c r="A24" s="32" t="s">
        <v>394</v>
      </c>
      <c r="C24" s="219"/>
    </row>
    <row r="25" spans="1:3" ht="15.75" customHeight="1" x14ac:dyDescent="0.3">
      <c r="A25" s="32" t="s">
        <v>395</v>
      </c>
      <c r="C25" s="219"/>
    </row>
    <row r="26" spans="1:3" ht="15.75" customHeight="1" x14ac:dyDescent="0.3">
      <c r="C26" s="219"/>
    </row>
    <row r="27" spans="1:3" ht="15.75" customHeight="1" x14ac:dyDescent="0.3">
      <c r="C27" s="219"/>
    </row>
    <row r="28" spans="1:3" ht="141" customHeight="1" x14ac:dyDescent="0.3">
      <c r="A28" s="220" t="s">
        <v>396</v>
      </c>
      <c r="B28" s="221" t="s">
        <v>397</v>
      </c>
      <c r="C28" s="221" t="s">
        <v>398</v>
      </c>
    </row>
    <row r="29" spans="1:3" ht="144" customHeight="1" x14ac:dyDescent="0.3">
      <c r="A29" s="32" t="s">
        <v>399</v>
      </c>
      <c r="B29" s="222" t="s">
        <v>400</v>
      </c>
      <c r="C29" s="223" t="s">
        <v>401</v>
      </c>
    </row>
    <row r="30" spans="1:3" ht="15.75" customHeight="1" x14ac:dyDescent="0.3">
      <c r="A30" s="224" t="s">
        <v>402</v>
      </c>
      <c r="B30" s="225" t="s">
        <v>403</v>
      </c>
      <c r="C30" s="223" t="s">
        <v>404</v>
      </c>
    </row>
    <row r="31" spans="1:3" ht="15.75" customHeight="1" x14ac:dyDescent="0.3">
      <c r="A31" s="32" t="s">
        <v>405</v>
      </c>
      <c r="B31" s="225" t="s">
        <v>406</v>
      </c>
      <c r="C31" s="223" t="s">
        <v>407</v>
      </c>
    </row>
    <row r="32" spans="1:3" ht="15.75" customHeight="1" x14ac:dyDescent="0.3">
      <c r="A32" s="32" t="s">
        <v>408</v>
      </c>
      <c r="B32" s="225" t="s">
        <v>409</v>
      </c>
      <c r="C32" s="223" t="s">
        <v>410</v>
      </c>
    </row>
    <row r="33" spans="1:3" ht="15.75" customHeight="1" x14ac:dyDescent="0.3">
      <c r="C33" s="219"/>
    </row>
    <row r="34" spans="1:3" ht="15.75" customHeight="1" x14ac:dyDescent="0.3">
      <c r="A34" s="32" t="s">
        <v>411</v>
      </c>
      <c r="C34" s="226" t="s">
        <v>412</v>
      </c>
    </row>
    <row r="35" spans="1:3" ht="15.75" customHeight="1" x14ac:dyDescent="0.3">
      <c r="A35" s="32">
        <v>1</v>
      </c>
      <c r="B35" s="32">
        <f>IF(' IMPACTO RIESGOS CORRUPCION'!D13="X",1,0)</f>
        <v>1</v>
      </c>
      <c r="C35" s="219"/>
    </row>
    <row r="36" spans="1:3" ht="15.75" customHeight="1" x14ac:dyDescent="0.3">
      <c r="A36" s="32">
        <v>2</v>
      </c>
      <c r="B36" s="32">
        <f>IF(' IMPACTO RIESGOS CORRUPCION'!D14="X",1,0)</f>
        <v>1</v>
      </c>
      <c r="C36" s="219" t="s">
        <v>200</v>
      </c>
    </row>
    <row r="37" spans="1:3" ht="15.75" customHeight="1" x14ac:dyDescent="0.3">
      <c r="A37" s="32">
        <v>3</v>
      </c>
      <c r="B37" s="32">
        <f>IF(' IMPACTO RIESGOS CORRUPCION'!D15="X",1,0)</f>
        <v>0</v>
      </c>
      <c r="C37" s="219"/>
    </row>
    <row r="38" spans="1:3" ht="15.75" customHeight="1" x14ac:dyDescent="0.3">
      <c r="A38" s="32">
        <v>4</v>
      </c>
      <c r="B38" s="32">
        <f>IF(' IMPACTO RIESGOS CORRUPCION'!D16="X",1,0)</f>
        <v>0</v>
      </c>
      <c r="C38" s="219"/>
    </row>
    <row r="39" spans="1:3" ht="15.75" customHeight="1" x14ac:dyDescent="0.3">
      <c r="A39" s="32">
        <v>5</v>
      </c>
      <c r="B39" s="32">
        <f>IF(' IMPACTO RIESGOS CORRUPCION'!D17="X",1,0)</f>
        <v>1</v>
      </c>
      <c r="C39" s="219"/>
    </row>
    <row r="40" spans="1:3" ht="15.75" customHeight="1" x14ac:dyDescent="0.3">
      <c r="A40" s="32">
        <v>6</v>
      </c>
      <c r="B40" s="32">
        <f>IF(' IMPACTO RIESGOS CORRUPCION'!D18="X",1,0)</f>
        <v>0</v>
      </c>
      <c r="C40" s="219"/>
    </row>
    <row r="41" spans="1:3" ht="15.75" customHeight="1" x14ac:dyDescent="0.3">
      <c r="A41" s="32">
        <v>7</v>
      </c>
      <c r="B41" s="32">
        <f>IF(' IMPACTO RIESGOS CORRUPCION'!D19="X",1,0)</f>
        <v>1</v>
      </c>
      <c r="C41" s="219"/>
    </row>
    <row r="42" spans="1:3" ht="15.75" customHeight="1" x14ac:dyDescent="0.3">
      <c r="A42" s="32">
        <v>8</v>
      </c>
      <c r="B42" s="32">
        <f>IF(' IMPACTO RIESGOS CORRUPCION'!D20="X",1,0)</f>
        <v>1</v>
      </c>
      <c r="C42" s="219"/>
    </row>
    <row r="43" spans="1:3" ht="15.75" customHeight="1" x14ac:dyDescent="0.3">
      <c r="A43" s="32">
        <v>9</v>
      </c>
      <c r="B43" s="32">
        <f>IF(' IMPACTO RIESGOS CORRUPCION'!D21="X",1,0)</f>
        <v>1</v>
      </c>
      <c r="C43" s="219"/>
    </row>
    <row r="44" spans="1:3" ht="15.75" customHeight="1" x14ac:dyDescent="0.3">
      <c r="A44" s="32">
        <v>10</v>
      </c>
      <c r="B44" s="32">
        <f>IF(' IMPACTO RIESGOS CORRUPCION'!D22="X",1,0)</f>
        <v>1</v>
      </c>
      <c r="C44" s="219"/>
    </row>
    <row r="45" spans="1:3" ht="15.75" customHeight="1" x14ac:dyDescent="0.3">
      <c r="A45" s="32">
        <v>11</v>
      </c>
      <c r="B45" s="32">
        <f>IF(' IMPACTO RIESGOS CORRUPCION'!D23="X",1,0)</f>
        <v>1</v>
      </c>
      <c r="C45" s="219"/>
    </row>
    <row r="46" spans="1:3" ht="15.75" customHeight="1" x14ac:dyDescent="0.3">
      <c r="A46" s="32">
        <v>12</v>
      </c>
      <c r="B46" s="32">
        <f>IF(' IMPACTO RIESGOS CORRUPCION'!D24="X",1,0)</f>
        <v>1</v>
      </c>
      <c r="C46" s="219"/>
    </row>
    <row r="47" spans="1:3" ht="15.75" customHeight="1" x14ac:dyDescent="0.3">
      <c r="A47" s="32">
        <v>13</v>
      </c>
      <c r="B47" s="32">
        <f>IF(' IMPACTO RIESGOS CORRUPCION'!D25="X",1,0)</f>
        <v>1</v>
      </c>
      <c r="C47" s="219"/>
    </row>
    <row r="48" spans="1:3" ht="15.75" customHeight="1" x14ac:dyDescent="0.3">
      <c r="A48" s="32">
        <v>14</v>
      </c>
      <c r="B48" s="32">
        <f>IF(' IMPACTO RIESGOS CORRUPCION'!D26="X",1,0)</f>
        <v>0</v>
      </c>
      <c r="C48" s="219"/>
    </row>
    <row r="49" spans="1:3" ht="15.75" customHeight="1" x14ac:dyDescent="0.3">
      <c r="A49" s="32">
        <v>15</v>
      </c>
      <c r="B49" s="32">
        <f>IF(' IMPACTO RIESGOS CORRUPCION'!D27="X",1,0)</f>
        <v>1</v>
      </c>
      <c r="C49" s="219"/>
    </row>
    <row r="50" spans="1:3" ht="15.75" customHeight="1" x14ac:dyDescent="0.3">
      <c r="A50" s="32">
        <v>16</v>
      </c>
      <c r="B50" s="32">
        <f>IF(' IMPACTO RIESGOS CORRUPCION'!D28="X",1,0)</f>
        <v>0</v>
      </c>
      <c r="C50" s="219"/>
    </row>
    <row r="51" spans="1:3" ht="15.75" customHeight="1" x14ac:dyDescent="0.3">
      <c r="A51" s="32">
        <v>17</v>
      </c>
      <c r="B51" s="32">
        <f>IF(' IMPACTO RIESGOS CORRUPCION'!D29="X",1,0)</f>
        <v>0</v>
      </c>
      <c r="C51" s="219"/>
    </row>
    <row r="52" spans="1:3" ht="15.75" customHeight="1" x14ac:dyDescent="0.3">
      <c r="A52" s="32">
        <v>18</v>
      </c>
      <c r="B52" s="32">
        <f>IF(' IMPACTO RIESGOS CORRUPCION'!D30="X",1,0)</f>
        <v>0</v>
      </c>
      <c r="C52" s="219"/>
    </row>
    <row r="53" spans="1:3" ht="15.75" customHeight="1" x14ac:dyDescent="0.3">
      <c r="A53" s="32">
        <v>19</v>
      </c>
      <c r="B53" s="32">
        <f>IF(' IMPACTO RIESGOS CORRUPCION'!D31="X",1,0)</f>
        <v>0</v>
      </c>
      <c r="C53" s="219"/>
    </row>
    <row r="54" spans="1:3" ht="15.75" customHeight="1" x14ac:dyDescent="0.3">
      <c r="A54" s="32" t="s">
        <v>413</v>
      </c>
      <c r="B54" s="32">
        <f>SUM(B35:B53)</f>
        <v>11</v>
      </c>
      <c r="C54" s="219"/>
    </row>
    <row r="55" spans="1:3" ht="15.75" customHeight="1" x14ac:dyDescent="0.3">
      <c r="C55" s="219"/>
    </row>
    <row r="56" spans="1:3" ht="15.75" customHeight="1" x14ac:dyDescent="0.3">
      <c r="C56" s="219"/>
    </row>
    <row r="57" spans="1:3" ht="15.75" customHeight="1" x14ac:dyDescent="0.3">
      <c r="A57" s="32" t="s">
        <v>414</v>
      </c>
      <c r="C57" s="219"/>
    </row>
    <row r="58" spans="1:3" ht="15.75" customHeight="1" x14ac:dyDescent="0.3">
      <c r="A58" s="32">
        <v>1</v>
      </c>
      <c r="B58" s="32">
        <f>IF(' IMPACTO RIESGOS CORRUPCION'!D36="X",1,0)</f>
        <v>0</v>
      </c>
      <c r="C58" s="219"/>
    </row>
    <row r="59" spans="1:3" ht="15.75" customHeight="1" x14ac:dyDescent="0.3">
      <c r="A59" s="32">
        <v>2</v>
      </c>
      <c r="B59" s="32">
        <f>IF(' IMPACTO RIESGOS CORRUPCION'!D37="X",1,0)</f>
        <v>0</v>
      </c>
      <c r="C59" s="219"/>
    </row>
    <row r="60" spans="1:3" ht="15.75" customHeight="1" x14ac:dyDescent="0.3">
      <c r="A60" s="32">
        <v>3</v>
      </c>
      <c r="B60" s="32">
        <f>IF(' IMPACTO RIESGOS CORRUPCION'!D38="X",1,0)</f>
        <v>0</v>
      </c>
      <c r="C60" s="219"/>
    </row>
    <row r="61" spans="1:3" ht="15.75" customHeight="1" x14ac:dyDescent="0.3">
      <c r="A61" s="32">
        <v>4</v>
      </c>
      <c r="B61" s="32">
        <f>IF(' IMPACTO RIESGOS CORRUPCION'!D39="X",1,0)</f>
        <v>0</v>
      </c>
      <c r="C61" s="219"/>
    </row>
    <row r="62" spans="1:3" ht="15.75" customHeight="1" x14ac:dyDescent="0.3">
      <c r="A62" s="32">
        <v>5</v>
      </c>
      <c r="B62" s="32">
        <f>IF(' IMPACTO RIESGOS CORRUPCION'!D40="X",1,0)</f>
        <v>0</v>
      </c>
      <c r="C62" s="219"/>
    </row>
    <row r="63" spans="1:3" ht="15.75" customHeight="1" x14ac:dyDescent="0.3">
      <c r="A63" s="32">
        <v>6</v>
      </c>
      <c r="B63" s="32">
        <f>IF(' IMPACTO RIESGOS CORRUPCION'!D41="X",1,0)</f>
        <v>0</v>
      </c>
      <c r="C63" s="219"/>
    </row>
    <row r="64" spans="1:3" ht="15.75" customHeight="1" x14ac:dyDescent="0.3">
      <c r="A64" s="32">
        <v>7</v>
      </c>
      <c r="B64" s="32">
        <f>IF(' IMPACTO RIESGOS CORRUPCION'!D42="X",1,0)</f>
        <v>0</v>
      </c>
      <c r="C64" s="219"/>
    </row>
    <row r="65" spans="1:3" ht="15.75" customHeight="1" x14ac:dyDescent="0.3">
      <c r="A65" s="32">
        <v>8</v>
      </c>
      <c r="B65" s="32">
        <f>IF(' IMPACTO RIESGOS CORRUPCION'!D43="X",1,0)</f>
        <v>0</v>
      </c>
      <c r="C65" s="219"/>
    </row>
    <row r="66" spans="1:3" ht="15.75" customHeight="1" x14ac:dyDescent="0.3">
      <c r="A66" s="32">
        <v>9</v>
      </c>
      <c r="B66" s="32">
        <f>IF(' IMPACTO RIESGOS CORRUPCION'!D44="X",1,0)</f>
        <v>0</v>
      </c>
      <c r="C66" s="219"/>
    </row>
    <row r="67" spans="1:3" ht="15.75" customHeight="1" x14ac:dyDescent="0.3">
      <c r="A67" s="32">
        <v>10</v>
      </c>
      <c r="B67" s="32">
        <f>IF(' IMPACTO RIESGOS CORRUPCION'!D45="X",1,0)</f>
        <v>0</v>
      </c>
      <c r="C67" s="219"/>
    </row>
    <row r="68" spans="1:3" ht="15.75" customHeight="1" x14ac:dyDescent="0.3">
      <c r="A68" s="32">
        <v>11</v>
      </c>
      <c r="B68" s="32">
        <f>IF(' IMPACTO RIESGOS CORRUPCION'!D46="X",1,0)</f>
        <v>0</v>
      </c>
      <c r="C68" s="219"/>
    </row>
    <row r="69" spans="1:3" ht="15.75" customHeight="1" x14ac:dyDescent="0.3">
      <c r="A69" s="32">
        <v>12</v>
      </c>
      <c r="B69" s="32">
        <f>IF(' IMPACTO RIESGOS CORRUPCION'!D47="X",1,0)</f>
        <v>0</v>
      </c>
      <c r="C69" s="219"/>
    </row>
    <row r="70" spans="1:3" ht="15.75" customHeight="1" x14ac:dyDescent="0.3">
      <c r="A70" s="32">
        <v>13</v>
      </c>
      <c r="B70" s="32">
        <f>IF(' IMPACTO RIESGOS CORRUPCION'!D48="X",1,0)</f>
        <v>0</v>
      </c>
      <c r="C70" s="219"/>
    </row>
    <row r="71" spans="1:3" ht="15.75" customHeight="1" x14ac:dyDescent="0.3">
      <c r="A71" s="32">
        <v>14</v>
      </c>
      <c r="B71" s="32">
        <f>IF(' IMPACTO RIESGOS CORRUPCION'!D49="X",1,0)</f>
        <v>0</v>
      </c>
      <c r="C71" s="219"/>
    </row>
    <row r="72" spans="1:3" ht="15.75" customHeight="1" x14ac:dyDescent="0.3">
      <c r="A72" s="32">
        <v>15</v>
      </c>
      <c r="B72" s="32">
        <f>IF(' IMPACTO RIESGOS CORRUPCION'!D50="X",1,0)</f>
        <v>0</v>
      </c>
      <c r="C72" s="219"/>
    </row>
    <row r="73" spans="1:3" ht="15.75" customHeight="1" x14ac:dyDescent="0.3">
      <c r="A73" s="32">
        <v>16</v>
      </c>
      <c r="B73" s="32">
        <f>IF(' IMPACTO RIESGOS CORRUPCION'!D51="X",1,0)</f>
        <v>0</v>
      </c>
      <c r="C73" s="219"/>
    </row>
    <row r="74" spans="1:3" ht="15.75" customHeight="1" x14ac:dyDescent="0.3">
      <c r="A74" s="32">
        <v>17</v>
      </c>
      <c r="B74" s="32">
        <f>IF(' IMPACTO RIESGOS CORRUPCION'!D52="X",1,0)</f>
        <v>0</v>
      </c>
      <c r="C74" s="219"/>
    </row>
    <row r="75" spans="1:3" ht="15.75" customHeight="1" x14ac:dyDescent="0.3">
      <c r="A75" s="32">
        <v>18</v>
      </c>
      <c r="B75" s="32">
        <f>IF(' IMPACTO RIESGOS CORRUPCION'!D53="X",1,0)</f>
        <v>0</v>
      </c>
      <c r="C75" s="219"/>
    </row>
    <row r="76" spans="1:3" ht="15.75" customHeight="1" x14ac:dyDescent="0.3">
      <c r="A76" s="32">
        <v>19</v>
      </c>
      <c r="B76" s="32">
        <f>IF(' IMPACTO RIESGOS CORRUPCION'!D54="X",1,0)</f>
        <v>0</v>
      </c>
      <c r="C76" s="219"/>
    </row>
    <row r="77" spans="1:3" ht="15.75" customHeight="1" x14ac:dyDescent="0.3">
      <c r="A77" s="32" t="s">
        <v>413</v>
      </c>
      <c r="B77" s="32">
        <f>SUM(B58:B76)</f>
        <v>0</v>
      </c>
      <c r="C77" s="219"/>
    </row>
    <row r="78" spans="1:3" ht="15.75" customHeight="1" x14ac:dyDescent="0.3">
      <c r="C78" s="219"/>
    </row>
    <row r="79" spans="1:3" ht="15.75" customHeight="1" x14ac:dyDescent="0.3">
      <c r="C79" s="219"/>
    </row>
    <row r="80" spans="1:3" ht="15.75" customHeight="1" x14ac:dyDescent="0.3">
      <c r="A80" s="32" t="s">
        <v>415</v>
      </c>
      <c r="C80" s="219"/>
    </row>
    <row r="81" spans="1:3" ht="15.75" customHeight="1" x14ac:dyDescent="0.3">
      <c r="A81" s="32">
        <v>1</v>
      </c>
      <c r="B81" s="32">
        <f>IF(' IMPACTO RIESGOS CORRUPCION'!D59="X",1,0)</f>
        <v>0</v>
      </c>
      <c r="C81" s="219"/>
    </row>
    <row r="82" spans="1:3" ht="15.75" customHeight="1" x14ac:dyDescent="0.3">
      <c r="A82" s="32">
        <v>2</v>
      </c>
      <c r="B82" s="32">
        <f>IF(' IMPACTO RIESGOS CORRUPCION'!D60="X",1,0)</f>
        <v>0</v>
      </c>
      <c r="C82" s="219"/>
    </row>
    <row r="83" spans="1:3" ht="15.75" customHeight="1" x14ac:dyDescent="0.3">
      <c r="A83" s="32">
        <v>3</v>
      </c>
      <c r="B83" s="32">
        <f>IF(' IMPACTO RIESGOS CORRUPCION'!D61="X",1,0)</f>
        <v>0</v>
      </c>
      <c r="C83" s="219"/>
    </row>
    <row r="84" spans="1:3" ht="15.75" customHeight="1" x14ac:dyDescent="0.3">
      <c r="A84" s="32">
        <v>4</v>
      </c>
      <c r="B84" s="32">
        <f>IF(' IMPACTO RIESGOS CORRUPCION'!D62="X",1,0)</f>
        <v>0</v>
      </c>
      <c r="C84" s="219"/>
    </row>
    <row r="85" spans="1:3" ht="15.75" customHeight="1" x14ac:dyDescent="0.3">
      <c r="A85" s="32">
        <v>5</v>
      </c>
      <c r="B85" s="32">
        <f>IF(' IMPACTO RIESGOS CORRUPCION'!D63="X",1,0)</f>
        <v>0</v>
      </c>
      <c r="C85" s="219"/>
    </row>
    <row r="86" spans="1:3" ht="15.75" customHeight="1" x14ac:dyDescent="0.3">
      <c r="A86" s="32">
        <v>6</v>
      </c>
      <c r="B86" s="32">
        <f>IF(' IMPACTO RIESGOS CORRUPCION'!D64="X",1,0)</f>
        <v>0</v>
      </c>
      <c r="C86" s="219"/>
    </row>
    <row r="87" spans="1:3" ht="15.75" customHeight="1" x14ac:dyDescent="0.3">
      <c r="A87" s="32">
        <v>7</v>
      </c>
      <c r="B87" s="32">
        <f>IF(' IMPACTO RIESGOS CORRUPCION'!D65="X",1,0)</f>
        <v>0</v>
      </c>
      <c r="C87" s="219"/>
    </row>
    <row r="88" spans="1:3" ht="15.75" customHeight="1" x14ac:dyDescent="0.3">
      <c r="A88" s="32">
        <v>8</v>
      </c>
      <c r="B88" s="32">
        <f>IF(' IMPACTO RIESGOS CORRUPCION'!D66="X",1,0)</f>
        <v>0</v>
      </c>
      <c r="C88" s="219"/>
    </row>
    <row r="89" spans="1:3" ht="15.75" customHeight="1" x14ac:dyDescent="0.3">
      <c r="A89" s="32">
        <v>9</v>
      </c>
      <c r="B89" s="32">
        <f>IF(' IMPACTO RIESGOS CORRUPCION'!D67="X",1,0)</f>
        <v>0</v>
      </c>
      <c r="C89" s="219"/>
    </row>
    <row r="90" spans="1:3" ht="15.75" customHeight="1" x14ac:dyDescent="0.3">
      <c r="A90" s="32">
        <v>10</v>
      </c>
      <c r="B90" s="32">
        <f>IF(' IMPACTO RIESGOS CORRUPCION'!D68="X",1,0)</f>
        <v>0</v>
      </c>
      <c r="C90" s="219"/>
    </row>
    <row r="91" spans="1:3" ht="15.75" customHeight="1" x14ac:dyDescent="0.3">
      <c r="A91" s="32">
        <v>11</v>
      </c>
      <c r="B91" s="32">
        <f>IF(' IMPACTO RIESGOS CORRUPCION'!D69="X",1,0)</f>
        <v>0</v>
      </c>
      <c r="C91" s="219"/>
    </row>
    <row r="92" spans="1:3" ht="15.75" customHeight="1" x14ac:dyDescent="0.3">
      <c r="A92" s="32">
        <v>12</v>
      </c>
      <c r="B92" s="32">
        <f>IF(' IMPACTO RIESGOS CORRUPCION'!D70="X",1,0)</f>
        <v>0</v>
      </c>
      <c r="C92" s="219"/>
    </row>
    <row r="93" spans="1:3" ht="15.75" customHeight="1" x14ac:dyDescent="0.3">
      <c r="A93" s="32">
        <v>13</v>
      </c>
      <c r="B93" s="32">
        <f>IF(' IMPACTO RIESGOS CORRUPCION'!D71="X",1,0)</f>
        <v>0</v>
      </c>
      <c r="C93" s="219"/>
    </row>
    <row r="94" spans="1:3" ht="15.75" customHeight="1" x14ac:dyDescent="0.3">
      <c r="A94" s="32">
        <v>14</v>
      </c>
      <c r="B94" s="32">
        <f>IF(' IMPACTO RIESGOS CORRUPCION'!D72="X",1,0)</f>
        <v>0</v>
      </c>
      <c r="C94" s="219"/>
    </row>
    <row r="95" spans="1:3" ht="15.75" customHeight="1" x14ac:dyDescent="0.3">
      <c r="A95" s="32">
        <v>15</v>
      </c>
      <c r="B95" s="32">
        <f>IF(' IMPACTO RIESGOS CORRUPCION'!D73="X",1,0)</f>
        <v>0</v>
      </c>
      <c r="C95" s="219"/>
    </row>
    <row r="96" spans="1:3" ht="15.75" customHeight="1" x14ac:dyDescent="0.3">
      <c r="A96" s="32">
        <v>16</v>
      </c>
      <c r="B96" s="32">
        <f>IF(' IMPACTO RIESGOS CORRUPCION'!D74="X",1,0)</f>
        <v>0</v>
      </c>
      <c r="C96" s="219"/>
    </row>
    <row r="97" spans="1:3" ht="15.75" customHeight="1" x14ac:dyDescent="0.3">
      <c r="A97" s="32">
        <v>17</v>
      </c>
      <c r="B97" s="32">
        <f>IF(' IMPACTO RIESGOS CORRUPCION'!D75="X",1,0)</f>
        <v>0</v>
      </c>
      <c r="C97" s="219"/>
    </row>
    <row r="98" spans="1:3" ht="15.75" customHeight="1" x14ac:dyDescent="0.3">
      <c r="A98" s="32">
        <v>18</v>
      </c>
      <c r="B98" s="32">
        <f>IF(' IMPACTO RIESGOS CORRUPCION'!D76="X",1,0)</f>
        <v>0</v>
      </c>
      <c r="C98" s="219"/>
    </row>
    <row r="99" spans="1:3" ht="15.75" customHeight="1" x14ac:dyDescent="0.3">
      <c r="A99" s="32">
        <v>19</v>
      </c>
      <c r="B99" s="32">
        <f>IF(' IMPACTO RIESGOS CORRUPCION'!D77="X",1,0)</f>
        <v>0</v>
      </c>
      <c r="C99" s="219"/>
    </row>
    <row r="100" spans="1:3" ht="15.75" customHeight="1" x14ac:dyDescent="0.3">
      <c r="A100" s="32" t="s">
        <v>413</v>
      </c>
      <c r="B100" s="32">
        <f>SUM(B81:B99)</f>
        <v>0</v>
      </c>
      <c r="C100" s="219"/>
    </row>
    <row r="101" spans="1:3" ht="15.75" customHeight="1" x14ac:dyDescent="0.3">
      <c r="C101" s="219"/>
    </row>
    <row r="102" spans="1:3" ht="15.75" customHeight="1" x14ac:dyDescent="0.3">
      <c r="C102" s="219"/>
    </row>
    <row r="103" spans="1:3" ht="15.75" customHeight="1" x14ac:dyDescent="0.3">
      <c r="A103" s="32" t="s">
        <v>416</v>
      </c>
      <c r="C103" s="219"/>
    </row>
    <row r="104" spans="1:3" ht="15.75" customHeight="1" x14ac:dyDescent="0.3">
      <c r="A104" s="32">
        <v>1</v>
      </c>
      <c r="B104" s="32">
        <f>IF(' IMPACTO RIESGOS CORRUPCION'!D82="X",1,0)</f>
        <v>0</v>
      </c>
      <c r="C104" s="219"/>
    </row>
    <row r="105" spans="1:3" ht="15.75" customHeight="1" x14ac:dyDescent="0.3">
      <c r="A105" s="32">
        <v>2</v>
      </c>
      <c r="B105" s="32">
        <f>IF(' IMPACTO RIESGOS CORRUPCION'!D83="X",1,0)</f>
        <v>0</v>
      </c>
      <c r="C105" s="219"/>
    </row>
    <row r="106" spans="1:3" ht="15.75" customHeight="1" x14ac:dyDescent="0.3">
      <c r="A106" s="32">
        <v>3</v>
      </c>
      <c r="B106" s="32">
        <f>IF(' IMPACTO RIESGOS CORRUPCION'!D84="X",1,0)</f>
        <v>0</v>
      </c>
      <c r="C106" s="219"/>
    </row>
    <row r="107" spans="1:3" ht="15.75" customHeight="1" x14ac:dyDescent="0.3">
      <c r="A107" s="32">
        <v>4</v>
      </c>
      <c r="B107" s="32">
        <f>IF(' IMPACTO RIESGOS CORRUPCION'!D85="X",1,0)</f>
        <v>0</v>
      </c>
      <c r="C107" s="219"/>
    </row>
    <row r="108" spans="1:3" ht="15.75" customHeight="1" x14ac:dyDescent="0.3">
      <c r="A108" s="32">
        <v>5</v>
      </c>
      <c r="B108" s="32">
        <f>IF(' IMPACTO RIESGOS CORRUPCION'!D86="X",1,0)</f>
        <v>0</v>
      </c>
      <c r="C108" s="219"/>
    </row>
    <row r="109" spans="1:3" ht="15.75" customHeight="1" x14ac:dyDescent="0.3">
      <c r="A109" s="32">
        <v>6</v>
      </c>
      <c r="B109" s="32">
        <f>IF(' IMPACTO RIESGOS CORRUPCION'!D87="X",1,0)</f>
        <v>0</v>
      </c>
      <c r="C109" s="219"/>
    </row>
    <row r="110" spans="1:3" ht="15.75" customHeight="1" x14ac:dyDescent="0.3">
      <c r="A110" s="32">
        <v>7</v>
      </c>
      <c r="B110" s="32">
        <f>IF(' IMPACTO RIESGOS CORRUPCION'!D88="X",1,0)</f>
        <v>0</v>
      </c>
      <c r="C110" s="219"/>
    </row>
    <row r="111" spans="1:3" ht="15.75" customHeight="1" x14ac:dyDescent="0.3">
      <c r="A111" s="32">
        <v>8</v>
      </c>
      <c r="B111" s="32">
        <f>IF(' IMPACTO RIESGOS CORRUPCION'!D89="X",1,0)</f>
        <v>0</v>
      </c>
      <c r="C111" s="219"/>
    </row>
    <row r="112" spans="1:3" ht="15.75" customHeight="1" x14ac:dyDescent="0.3">
      <c r="A112" s="32">
        <v>9</v>
      </c>
      <c r="B112" s="32">
        <f>IF(' IMPACTO RIESGOS CORRUPCION'!D90="X",1,0)</f>
        <v>0</v>
      </c>
      <c r="C112" s="219"/>
    </row>
    <row r="113" spans="1:3" ht="15.75" customHeight="1" x14ac:dyDescent="0.3">
      <c r="A113" s="32">
        <v>10</v>
      </c>
      <c r="B113" s="32">
        <f>IF(' IMPACTO RIESGOS CORRUPCION'!D91="X",1,0)</f>
        <v>0</v>
      </c>
      <c r="C113" s="219"/>
    </row>
    <row r="114" spans="1:3" ht="15.75" customHeight="1" x14ac:dyDescent="0.3">
      <c r="A114" s="32">
        <v>11</v>
      </c>
      <c r="B114" s="32">
        <f>IF(' IMPACTO RIESGOS CORRUPCION'!D92="X",1,0)</f>
        <v>0</v>
      </c>
      <c r="C114" s="219"/>
    </row>
    <row r="115" spans="1:3" ht="15.75" customHeight="1" x14ac:dyDescent="0.3">
      <c r="A115" s="32">
        <v>12</v>
      </c>
      <c r="B115" s="32">
        <f>IF(' IMPACTO RIESGOS CORRUPCION'!D93="X",1,0)</f>
        <v>0</v>
      </c>
      <c r="C115" s="219"/>
    </row>
    <row r="116" spans="1:3" ht="15.75" customHeight="1" x14ac:dyDescent="0.3">
      <c r="A116" s="32">
        <v>13</v>
      </c>
      <c r="B116" s="32">
        <f>IF(' IMPACTO RIESGOS CORRUPCION'!D94="X",1,0)</f>
        <v>0</v>
      </c>
      <c r="C116" s="219"/>
    </row>
    <row r="117" spans="1:3" ht="15.75" customHeight="1" x14ac:dyDescent="0.3">
      <c r="A117" s="32">
        <v>14</v>
      </c>
      <c r="B117" s="32">
        <f>IF(' IMPACTO RIESGOS CORRUPCION'!D95="X",1,0)</f>
        <v>0</v>
      </c>
      <c r="C117" s="219"/>
    </row>
    <row r="118" spans="1:3" ht="15.75" customHeight="1" x14ac:dyDescent="0.3">
      <c r="A118" s="32">
        <v>15</v>
      </c>
      <c r="B118" s="32">
        <f>IF(' IMPACTO RIESGOS CORRUPCION'!D96="X",1,0)</f>
        <v>0</v>
      </c>
      <c r="C118" s="219"/>
    </row>
    <row r="119" spans="1:3" ht="15.75" customHeight="1" x14ac:dyDescent="0.3">
      <c r="A119" s="32">
        <v>16</v>
      </c>
      <c r="B119" s="32">
        <f>IF(' IMPACTO RIESGOS CORRUPCION'!D97="X",1,0)</f>
        <v>0</v>
      </c>
      <c r="C119" s="219"/>
    </row>
    <row r="120" spans="1:3" ht="15.75" customHeight="1" x14ac:dyDescent="0.3">
      <c r="A120" s="32">
        <v>17</v>
      </c>
      <c r="B120" s="32">
        <f>IF(' IMPACTO RIESGOS CORRUPCION'!D98="X",1,0)</f>
        <v>0</v>
      </c>
      <c r="C120" s="219"/>
    </row>
    <row r="121" spans="1:3" ht="15.75" customHeight="1" x14ac:dyDescent="0.3">
      <c r="A121" s="32">
        <v>18</v>
      </c>
      <c r="B121" s="32">
        <f>IF(' IMPACTO RIESGOS CORRUPCION'!D99="X",1,0)</f>
        <v>0</v>
      </c>
      <c r="C121" s="219"/>
    </row>
    <row r="122" spans="1:3" ht="15.75" customHeight="1" x14ac:dyDescent="0.3">
      <c r="A122" s="32">
        <v>19</v>
      </c>
      <c r="B122" s="32">
        <f>IF(' IMPACTO RIESGOS CORRUPCION'!D100="X",1,0)</f>
        <v>0</v>
      </c>
      <c r="C122" s="219"/>
    </row>
    <row r="123" spans="1:3" ht="15.75" customHeight="1" x14ac:dyDescent="0.3">
      <c r="A123" s="32" t="s">
        <v>413</v>
      </c>
      <c r="B123" s="32">
        <f>SUM(B104:B122)</f>
        <v>0</v>
      </c>
      <c r="C123" s="219"/>
    </row>
    <row r="124" spans="1:3" ht="15.75" customHeight="1" x14ac:dyDescent="0.3">
      <c r="C124" s="219"/>
    </row>
    <row r="125" spans="1:3" ht="15.75" customHeight="1" x14ac:dyDescent="0.3">
      <c r="C125" s="219"/>
    </row>
    <row r="126" spans="1:3" ht="15.75" customHeight="1" x14ac:dyDescent="0.3">
      <c r="A126" s="32" t="s">
        <v>416</v>
      </c>
      <c r="C126" s="219"/>
    </row>
    <row r="127" spans="1:3" ht="15.75" customHeight="1" x14ac:dyDescent="0.3">
      <c r="A127" s="32">
        <v>1</v>
      </c>
      <c r="B127" s="32">
        <f>IF(' IMPACTO RIESGOS CORRUPCION'!D105="X",1,0)</f>
        <v>0</v>
      </c>
      <c r="C127" s="219"/>
    </row>
    <row r="128" spans="1:3" ht="15.75" customHeight="1" x14ac:dyDescent="0.3">
      <c r="A128" s="32">
        <v>2</v>
      </c>
      <c r="B128" s="32">
        <f>IF(' IMPACTO RIESGOS CORRUPCION'!D106="X",1,0)</f>
        <v>0</v>
      </c>
      <c r="C128" s="219"/>
    </row>
    <row r="129" spans="1:3" ht="15.75" customHeight="1" x14ac:dyDescent="0.3">
      <c r="A129" s="32">
        <v>3</v>
      </c>
      <c r="B129" s="32">
        <f>IF(' IMPACTO RIESGOS CORRUPCION'!D107="X",1,0)</f>
        <v>0</v>
      </c>
      <c r="C129" s="219"/>
    </row>
    <row r="130" spans="1:3" ht="15.75" customHeight="1" x14ac:dyDescent="0.3">
      <c r="A130" s="32">
        <v>4</v>
      </c>
      <c r="B130" s="32">
        <f>IF(' IMPACTO RIESGOS CORRUPCION'!D108="X",1,0)</f>
        <v>0</v>
      </c>
      <c r="C130" s="219"/>
    </row>
    <row r="131" spans="1:3" ht="15.75" customHeight="1" x14ac:dyDescent="0.3">
      <c r="A131" s="32">
        <v>5</v>
      </c>
      <c r="B131" s="32">
        <f>IF(' IMPACTO RIESGOS CORRUPCION'!D109="X",1,0)</f>
        <v>0</v>
      </c>
      <c r="C131" s="219"/>
    </row>
    <row r="132" spans="1:3" ht="15.75" customHeight="1" x14ac:dyDescent="0.3">
      <c r="A132" s="32">
        <v>6</v>
      </c>
      <c r="B132" s="32">
        <f>IF(' IMPACTO RIESGOS CORRUPCION'!D110="X",1,0)</f>
        <v>0</v>
      </c>
      <c r="C132" s="219"/>
    </row>
    <row r="133" spans="1:3" ht="15.75" customHeight="1" x14ac:dyDescent="0.3">
      <c r="A133" s="32">
        <v>7</v>
      </c>
      <c r="B133" s="32">
        <f>IF(' IMPACTO RIESGOS CORRUPCION'!D111="X",1,0)</f>
        <v>0</v>
      </c>
      <c r="C133" s="219"/>
    </row>
    <row r="134" spans="1:3" ht="15.75" customHeight="1" x14ac:dyDescent="0.3">
      <c r="A134" s="32">
        <v>8</v>
      </c>
      <c r="B134" s="32">
        <f>IF(' IMPACTO RIESGOS CORRUPCION'!D112="X",1,0)</f>
        <v>0</v>
      </c>
      <c r="C134" s="219"/>
    </row>
    <row r="135" spans="1:3" ht="15.75" customHeight="1" x14ac:dyDescent="0.3">
      <c r="A135" s="32">
        <v>9</v>
      </c>
      <c r="B135" s="32">
        <f>IF(' IMPACTO RIESGOS CORRUPCION'!D113="X",1,0)</f>
        <v>0</v>
      </c>
      <c r="C135" s="219"/>
    </row>
    <row r="136" spans="1:3" ht="15.75" customHeight="1" x14ac:dyDescent="0.3">
      <c r="A136" s="32">
        <v>10</v>
      </c>
      <c r="B136" s="32">
        <f>IF(' IMPACTO RIESGOS CORRUPCION'!D114="X",1,0)</f>
        <v>0</v>
      </c>
      <c r="C136" s="219"/>
    </row>
    <row r="137" spans="1:3" ht="15.75" customHeight="1" x14ac:dyDescent="0.3">
      <c r="A137" s="32">
        <v>11</v>
      </c>
      <c r="B137" s="32">
        <f>IF(' IMPACTO RIESGOS CORRUPCION'!D115="X",1,0)</f>
        <v>0</v>
      </c>
      <c r="C137" s="219"/>
    </row>
    <row r="138" spans="1:3" ht="15.75" customHeight="1" x14ac:dyDescent="0.3">
      <c r="A138" s="32">
        <v>12</v>
      </c>
      <c r="B138" s="32">
        <f>IF(' IMPACTO RIESGOS CORRUPCION'!D116="X",1,0)</f>
        <v>0</v>
      </c>
      <c r="C138" s="219"/>
    </row>
    <row r="139" spans="1:3" ht="15.75" customHeight="1" x14ac:dyDescent="0.3">
      <c r="A139" s="32">
        <v>13</v>
      </c>
      <c r="B139" s="32">
        <f>IF(' IMPACTO RIESGOS CORRUPCION'!D117="X",1,0)</f>
        <v>0</v>
      </c>
      <c r="C139" s="219"/>
    </row>
    <row r="140" spans="1:3" ht="15.75" customHeight="1" x14ac:dyDescent="0.3">
      <c r="A140" s="32">
        <v>14</v>
      </c>
      <c r="B140" s="32">
        <f>IF(' IMPACTO RIESGOS CORRUPCION'!D118="X",1,0)</f>
        <v>0</v>
      </c>
      <c r="C140" s="219"/>
    </row>
    <row r="141" spans="1:3" ht="15.75" customHeight="1" x14ac:dyDescent="0.3">
      <c r="A141" s="32">
        <v>15</v>
      </c>
      <c r="B141" s="32">
        <f>IF(' IMPACTO RIESGOS CORRUPCION'!D119="X",1,0)</f>
        <v>0</v>
      </c>
      <c r="C141" s="219"/>
    </row>
    <row r="142" spans="1:3" ht="15.75" customHeight="1" x14ac:dyDescent="0.3">
      <c r="A142" s="32">
        <v>16</v>
      </c>
      <c r="B142" s="32">
        <f>IF(' IMPACTO RIESGOS CORRUPCION'!D120="X",1,0)</f>
        <v>0</v>
      </c>
      <c r="C142" s="219"/>
    </row>
    <row r="143" spans="1:3" ht="15.75" customHeight="1" x14ac:dyDescent="0.3">
      <c r="A143" s="32">
        <v>17</v>
      </c>
      <c r="B143" s="32">
        <f>IF(' IMPACTO RIESGOS CORRUPCION'!D121="X",1,0)</f>
        <v>0</v>
      </c>
      <c r="C143" s="219"/>
    </row>
    <row r="144" spans="1:3" ht="15.75" customHeight="1" x14ac:dyDescent="0.3">
      <c r="A144" s="32">
        <v>18</v>
      </c>
      <c r="B144" s="32">
        <f>IF(' IMPACTO RIESGOS CORRUPCION'!D122="X",1,0)</f>
        <v>0</v>
      </c>
      <c r="C144" s="219"/>
    </row>
    <row r="145" spans="1:3" ht="15.75" customHeight="1" x14ac:dyDescent="0.3">
      <c r="A145" s="32">
        <v>19</v>
      </c>
      <c r="B145" s="32">
        <f>IF(' IMPACTO RIESGOS CORRUPCION'!D123="X",1,0)</f>
        <v>0</v>
      </c>
      <c r="C145" s="219"/>
    </row>
    <row r="146" spans="1:3" ht="15.75" customHeight="1" x14ac:dyDescent="0.3">
      <c r="A146" s="32" t="s">
        <v>413</v>
      </c>
      <c r="B146" s="32">
        <f>SUM(B127:B145)</f>
        <v>0</v>
      </c>
      <c r="C146" s="219"/>
    </row>
    <row r="147" spans="1:3" ht="15.75" customHeight="1" x14ac:dyDescent="0.3">
      <c r="C147" s="219"/>
    </row>
    <row r="148" spans="1:3" ht="15.75" customHeight="1" x14ac:dyDescent="0.3">
      <c r="C148" s="219"/>
    </row>
    <row r="149" spans="1:3" ht="15.75" customHeight="1" x14ac:dyDescent="0.3">
      <c r="C149" s="219"/>
    </row>
    <row r="150" spans="1:3" ht="15.75" customHeight="1" x14ac:dyDescent="0.3">
      <c r="A150" s="32" t="s">
        <v>417</v>
      </c>
      <c r="C150" s="219"/>
    </row>
    <row r="151" spans="1:3" ht="15.75" customHeight="1" x14ac:dyDescent="0.3">
      <c r="A151" s="227" t="s">
        <v>418</v>
      </c>
      <c r="C151" s="219"/>
    </row>
    <row r="152" spans="1:3" ht="15.75" customHeight="1" x14ac:dyDescent="0.3">
      <c r="A152" s="32" t="s">
        <v>374</v>
      </c>
      <c r="C152" s="219"/>
    </row>
    <row r="153" spans="1:3" ht="15.75" customHeight="1" x14ac:dyDescent="0.3">
      <c r="A153" s="32" t="s">
        <v>345</v>
      </c>
      <c r="C153" s="219"/>
    </row>
    <row r="154" spans="1:3" ht="15.75" customHeight="1" x14ac:dyDescent="0.3">
      <c r="A154" s="32" t="s">
        <v>375</v>
      </c>
      <c r="C154" s="219"/>
    </row>
    <row r="155" spans="1:3" ht="15.75" customHeight="1" x14ac:dyDescent="0.3">
      <c r="A155" s="32" t="s">
        <v>374</v>
      </c>
      <c r="C155" s="219"/>
    </row>
    <row r="156" spans="1:3" ht="15.75" customHeight="1" x14ac:dyDescent="0.3">
      <c r="A156" s="32" t="s">
        <v>348</v>
      </c>
      <c r="C156" s="219"/>
    </row>
    <row r="157" spans="1:3" ht="15.75" customHeight="1" x14ac:dyDescent="0.3">
      <c r="A157" s="32" t="s">
        <v>419</v>
      </c>
      <c r="C157" s="219"/>
    </row>
    <row r="158" spans="1:3" ht="15.75" customHeight="1" x14ac:dyDescent="0.3">
      <c r="C158" s="219"/>
    </row>
    <row r="159" spans="1:3" ht="15.75" customHeight="1" x14ac:dyDescent="0.3">
      <c r="A159" s="227" t="s">
        <v>420</v>
      </c>
      <c r="B159" s="32" t="s">
        <v>378</v>
      </c>
      <c r="C159" s="219"/>
    </row>
    <row r="160" spans="1:3" ht="15.75" customHeight="1" x14ac:dyDescent="0.3">
      <c r="A160" s="32" t="s">
        <v>374</v>
      </c>
      <c r="C160" s="219"/>
    </row>
    <row r="161" spans="1:3" ht="15.75" customHeight="1" x14ac:dyDescent="0.3">
      <c r="A161" s="32" t="s">
        <v>351</v>
      </c>
      <c r="C161" s="219"/>
    </row>
    <row r="162" spans="1:3" ht="15.75" customHeight="1" x14ac:dyDescent="0.3">
      <c r="A162" s="32" t="s">
        <v>421</v>
      </c>
      <c r="C162" s="219"/>
    </row>
    <row r="163" spans="1:3" ht="15.75" customHeight="1" x14ac:dyDescent="0.3">
      <c r="C163" s="219"/>
    </row>
    <row r="164" spans="1:3" ht="15.75" customHeight="1" x14ac:dyDescent="0.3">
      <c r="A164" s="227" t="s">
        <v>422</v>
      </c>
      <c r="C164" s="219"/>
    </row>
    <row r="165" spans="1:3" ht="15.75" customHeight="1" x14ac:dyDescent="0.3">
      <c r="A165" s="32" t="s">
        <v>374</v>
      </c>
      <c r="C165" s="219"/>
    </row>
    <row r="166" spans="1:3" ht="15.75" customHeight="1" x14ac:dyDescent="0.3">
      <c r="A166" s="32" t="s">
        <v>354</v>
      </c>
      <c r="C166" s="219"/>
    </row>
    <row r="167" spans="1:3" ht="15.75" customHeight="1" x14ac:dyDescent="0.3">
      <c r="A167" s="32" t="s">
        <v>423</v>
      </c>
      <c r="C167" s="219"/>
    </row>
    <row r="168" spans="1:3" ht="15.75" customHeight="1" x14ac:dyDescent="0.3">
      <c r="A168" s="32" t="s">
        <v>424</v>
      </c>
      <c r="C168" s="219"/>
    </row>
    <row r="169" spans="1:3" ht="15.75" customHeight="1" x14ac:dyDescent="0.3">
      <c r="C169" s="219"/>
    </row>
    <row r="170" spans="1:3" ht="15.75" customHeight="1" x14ac:dyDescent="0.3">
      <c r="A170" s="227" t="s">
        <v>425</v>
      </c>
      <c r="C170" s="219"/>
    </row>
    <row r="171" spans="1:3" ht="15.75" customHeight="1" x14ac:dyDescent="0.3">
      <c r="A171" s="32" t="s">
        <v>374</v>
      </c>
      <c r="C171" s="219"/>
    </row>
    <row r="172" spans="1:3" ht="15.75" customHeight="1" x14ac:dyDescent="0.3">
      <c r="A172" s="32" t="s">
        <v>357</v>
      </c>
      <c r="C172" s="219"/>
    </row>
    <row r="173" spans="1:3" ht="15.75" customHeight="1" x14ac:dyDescent="0.3">
      <c r="A173" s="32" t="s">
        <v>426</v>
      </c>
      <c r="C173" s="219"/>
    </row>
    <row r="174" spans="1:3" ht="15.75" customHeight="1" x14ac:dyDescent="0.3">
      <c r="C174" s="219"/>
    </row>
    <row r="175" spans="1:3" ht="15.75" customHeight="1" x14ac:dyDescent="0.3">
      <c r="A175" s="227" t="s">
        <v>427</v>
      </c>
      <c r="C175" s="219"/>
    </row>
    <row r="176" spans="1:3" ht="15.75" customHeight="1" x14ac:dyDescent="0.3">
      <c r="A176" s="32" t="s">
        <v>374</v>
      </c>
      <c r="C176" s="219"/>
    </row>
    <row r="177" spans="1:3" ht="15.75" customHeight="1" x14ac:dyDescent="0.3">
      <c r="A177" s="32" t="s">
        <v>372</v>
      </c>
      <c r="C177" s="219"/>
    </row>
    <row r="178" spans="1:3" ht="15.75" customHeight="1" x14ac:dyDescent="0.3">
      <c r="A178" s="32" t="s">
        <v>360</v>
      </c>
      <c r="C178" s="219"/>
    </row>
    <row r="179" spans="1:3" ht="15.75" customHeight="1" x14ac:dyDescent="0.3">
      <c r="C179" s="219"/>
    </row>
    <row r="180" spans="1:3" ht="15.75" customHeight="1" x14ac:dyDescent="0.3">
      <c r="A180" s="227" t="s">
        <v>428</v>
      </c>
      <c r="C180" s="219"/>
    </row>
    <row r="181" spans="1:3" ht="15.75" customHeight="1" x14ac:dyDescent="0.3">
      <c r="A181" s="32" t="s">
        <v>374</v>
      </c>
      <c r="C181" s="219"/>
    </row>
    <row r="182" spans="1:3" ht="15.75" customHeight="1" x14ac:dyDescent="0.3">
      <c r="A182" s="32" t="s">
        <v>363</v>
      </c>
      <c r="C182" s="219"/>
    </row>
    <row r="183" spans="1:3" ht="15.75" customHeight="1" x14ac:dyDescent="0.3">
      <c r="A183" s="32" t="s">
        <v>370</v>
      </c>
      <c r="C183" s="219"/>
    </row>
    <row r="184" spans="1:3" ht="15.75" customHeight="1" x14ac:dyDescent="0.3">
      <c r="A184" s="32" t="s">
        <v>429</v>
      </c>
      <c r="C184" s="219"/>
    </row>
    <row r="185" spans="1:3" ht="15.75" customHeight="1" x14ac:dyDescent="0.3">
      <c r="C185" s="219"/>
    </row>
    <row r="186" spans="1:3" ht="15.75" customHeight="1" x14ac:dyDescent="0.3">
      <c r="A186" s="227" t="s">
        <v>430</v>
      </c>
      <c r="C186" s="219"/>
    </row>
    <row r="187" spans="1:3" ht="15.75" customHeight="1" x14ac:dyDescent="0.3">
      <c r="A187" s="32" t="s">
        <v>374</v>
      </c>
      <c r="C187" s="219"/>
    </row>
    <row r="188" spans="1:3" ht="15.75" customHeight="1" x14ac:dyDescent="0.3">
      <c r="A188" s="32" t="s">
        <v>346</v>
      </c>
      <c r="C188" s="219"/>
    </row>
    <row r="189" spans="1:3" ht="15.75" customHeight="1" x14ac:dyDescent="0.3">
      <c r="A189" s="32" t="s">
        <v>376</v>
      </c>
      <c r="C189" s="219"/>
    </row>
    <row r="190" spans="1:3" ht="15.75" customHeight="1" x14ac:dyDescent="0.3">
      <c r="A190" s="32" t="s">
        <v>431</v>
      </c>
      <c r="C190" s="219"/>
    </row>
    <row r="191" spans="1:3" ht="15.75" customHeight="1" x14ac:dyDescent="0.3">
      <c r="C191" s="219"/>
    </row>
    <row r="192" spans="1:3" ht="15.75" customHeight="1" x14ac:dyDescent="0.3">
      <c r="C192" s="219"/>
    </row>
    <row r="193" spans="3:3" ht="15.75" customHeight="1" x14ac:dyDescent="0.3">
      <c r="C193" s="219"/>
    </row>
    <row r="194" spans="3:3" ht="15.75" customHeight="1" x14ac:dyDescent="0.3">
      <c r="C194" s="219"/>
    </row>
    <row r="195" spans="3:3" ht="15.75" customHeight="1" x14ac:dyDescent="0.3">
      <c r="C195" s="219"/>
    </row>
    <row r="196" spans="3:3" ht="15.75" customHeight="1" x14ac:dyDescent="0.3">
      <c r="C196" s="219"/>
    </row>
    <row r="197" spans="3:3" ht="15.75" customHeight="1" x14ac:dyDescent="0.3">
      <c r="C197" s="219"/>
    </row>
    <row r="198" spans="3:3" ht="15.75" customHeight="1" x14ac:dyDescent="0.3">
      <c r="C198" s="219"/>
    </row>
    <row r="199" spans="3:3" ht="15.75" customHeight="1" x14ac:dyDescent="0.3">
      <c r="C199" s="219"/>
    </row>
    <row r="200" spans="3:3" ht="15.75" customHeight="1" x14ac:dyDescent="0.3">
      <c r="C200" s="219"/>
    </row>
    <row r="201" spans="3:3" ht="15.75" customHeight="1" x14ac:dyDescent="0.3">
      <c r="C201" s="219"/>
    </row>
    <row r="202" spans="3:3" ht="15.75" customHeight="1" x14ac:dyDescent="0.3">
      <c r="C202" s="219"/>
    </row>
    <row r="203" spans="3:3" ht="15.75" customHeight="1" x14ac:dyDescent="0.3">
      <c r="C203" s="219"/>
    </row>
    <row r="204" spans="3:3" ht="15.75" customHeight="1" x14ac:dyDescent="0.3">
      <c r="C204" s="219"/>
    </row>
    <row r="205" spans="3:3" ht="15.75" customHeight="1" x14ac:dyDescent="0.3">
      <c r="C205" s="219"/>
    </row>
    <row r="206" spans="3:3" ht="15.75" customHeight="1" x14ac:dyDescent="0.3">
      <c r="C206" s="219"/>
    </row>
    <row r="207" spans="3:3" ht="15.75" customHeight="1" x14ac:dyDescent="0.3">
      <c r="C207" s="219"/>
    </row>
    <row r="208" spans="3:3" ht="15.75" customHeight="1" x14ac:dyDescent="0.3">
      <c r="C208" s="219"/>
    </row>
    <row r="209" spans="3:3" ht="15.75" customHeight="1" x14ac:dyDescent="0.3">
      <c r="C209" s="219"/>
    </row>
    <row r="210" spans="3:3" ht="15.75" customHeight="1" x14ac:dyDescent="0.3">
      <c r="C210" s="219"/>
    </row>
    <row r="211" spans="3:3" ht="15.75" customHeight="1" x14ac:dyDescent="0.3">
      <c r="C211" s="219"/>
    </row>
    <row r="212" spans="3:3" ht="15.75" customHeight="1" x14ac:dyDescent="0.3">
      <c r="C212" s="219"/>
    </row>
    <row r="213" spans="3:3" ht="15.75" customHeight="1" x14ac:dyDescent="0.3">
      <c r="C213" s="219"/>
    </row>
    <row r="214" spans="3:3" ht="15.75" customHeight="1" x14ac:dyDescent="0.3">
      <c r="C214" s="219"/>
    </row>
    <row r="215" spans="3:3" ht="15.75" customHeight="1" x14ac:dyDescent="0.3">
      <c r="C215" s="219"/>
    </row>
    <row r="216" spans="3:3" ht="15.75" customHeight="1" x14ac:dyDescent="0.3">
      <c r="C216" s="219"/>
    </row>
    <row r="217" spans="3:3" ht="15.75" customHeight="1" x14ac:dyDescent="0.3">
      <c r="C217" s="219"/>
    </row>
    <row r="218" spans="3:3" ht="15.75" customHeight="1" x14ac:dyDescent="0.3">
      <c r="C218" s="219"/>
    </row>
    <row r="219" spans="3:3" ht="15.75" customHeight="1" x14ac:dyDescent="0.3">
      <c r="C219" s="219"/>
    </row>
    <row r="220" spans="3:3" ht="15.75" customHeight="1" x14ac:dyDescent="0.3">
      <c r="C220" s="219"/>
    </row>
    <row r="221" spans="3:3" ht="15.75" customHeight="1" x14ac:dyDescent="0.3">
      <c r="C221" s="219"/>
    </row>
    <row r="222" spans="3:3" ht="15.75" customHeight="1" x14ac:dyDescent="0.3">
      <c r="C222" s="219"/>
    </row>
    <row r="223" spans="3:3" ht="15.75" customHeight="1" x14ac:dyDescent="0.3">
      <c r="C223" s="219"/>
    </row>
    <row r="224" spans="3:3" ht="15.75" customHeight="1" x14ac:dyDescent="0.3">
      <c r="C224" s="219"/>
    </row>
    <row r="225" spans="3:3" ht="15.75" customHeight="1" x14ac:dyDescent="0.3">
      <c r="C225" s="219"/>
    </row>
    <row r="226" spans="3:3" ht="15.75" customHeight="1" x14ac:dyDescent="0.3">
      <c r="C226" s="219"/>
    </row>
    <row r="227" spans="3:3" ht="15.75" customHeight="1" x14ac:dyDescent="0.3">
      <c r="C227" s="219"/>
    </row>
    <row r="228" spans="3:3" ht="15.75" customHeight="1" x14ac:dyDescent="0.3">
      <c r="C228" s="219"/>
    </row>
    <row r="229" spans="3:3" ht="15.75" customHeight="1" x14ac:dyDescent="0.3">
      <c r="C229" s="219"/>
    </row>
    <row r="230" spans="3:3" ht="15.75" customHeight="1" x14ac:dyDescent="0.3">
      <c r="C230" s="219"/>
    </row>
    <row r="231" spans="3:3" ht="15.75" customHeight="1" x14ac:dyDescent="0.3">
      <c r="C231" s="219"/>
    </row>
    <row r="232" spans="3:3" ht="15.75" customHeight="1" x14ac:dyDescent="0.3">
      <c r="C232" s="219"/>
    </row>
    <row r="233" spans="3:3" ht="15.75" customHeight="1" x14ac:dyDescent="0.3">
      <c r="C233" s="219"/>
    </row>
    <row r="234" spans="3:3" ht="15.75" customHeight="1" x14ac:dyDescent="0.3">
      <c r="C234" s="219"/>
    </row>
    <row r="235" spans="3:3" ht="15.75" customHeight="1" x14ac:dyDescent="0.3">
      <c r="C235" s="219"/>
    </row>
    <row r="236" spans="3:3" ht="15.75" customHeight="1" x14ac:dyDescent="0.3">
      <c r="C236" s="219"/>
    </row>
    <row r="237" spans="3:3" ht="15.75" customHeight="1" x14ac:dyDescent="0.3">
      <c r="C237" s="219"/>
    </row>
    <row r="238" spans="3:3" ht="15.75" customHeight="1" x14ac:dyDescent="0.3">
      <c r="C238" s="219"/>
    </row>
    <row r="239" spans="3:3" ht="15.75" customHeight="1" x14ac:dyDescent="0.3">
      <c r="C239" s="219"/>
    </row>
    <row r="240" spans="3:3" ht="15.75" customHeight="1" x14ac:dyDescent="0.3">
      <c r="C240" s="219"/>
    </row>
    <row r="241" spans="3:3" ht="15.75" customHeight="1" x14ac:dyDescent="0.3">
      <c r="C241" s="219"/>
    </row>
    <row r="242" spans="3:3" ht="15.75" customHeight="1" x14ac:dyDescent="0.3">
      <c r="C242" s="219"/>
    </row>
    <row r="243" spans="3:3" ht="15.75" customHeight="1" x14ac:dyDescent="0.3">
      <c r="C243" s="219"/>
    </row>
    <row r="244" spans="3:3" ht="15.75" customHeight="1" x14ac:dyDescent="0.3">
      <c r="C244" s="219"/>
    </row>
    <row r="245" spans="3:3" ht="15.75" customHeight="1" x14ac:dyDescent="0.3">
      <c r="C245" s="219"/>
    </row>
    <row r="246" spans="3:3" ht="15.75" customHeight="1" x14ac:dyDescent="0.3">
      <c r="C246" s="219"/>
    </row>
    <row r="247" spans="3:3" ht="15.75" customHeight="1" x14ac:dyDescent="0.3">
      <c r="C247" s="219"/>
    </row>
    <row r="248" spans="3:3" ht="15.75" customHeight="1" x14ac:dyDescent="0.3">
      <c r="C248" s="219"/>
    </row>
    <row r="249" spans="3:3" ht="15.75" customHeight="1" x14ac:dyDescent="0.3">
      <c r="C249" s="219"/>
    </row>
    <row r="250" spans="3:3" ht="15.75" customHeight="1" x14ac:dyDescent="0.3">
      <c r="C250" s="219"/>
    </row>
    <row r="251" spans="3:3" ht="15.75" customHeight="1" x14ac:dyDescent="0.3">
      <c r="C251" s="219"/>
    </row>
    <row r="252" spans="3:3" ht="15.75" customHeight="1" x14ac:dyDescent="0.3">
      <c r="C252" s="219"/>
    </row>
    <row r="253" spans="3:3" ht="15.75" customHeight="1" x14ac:dyDescent="0.3">
      <c r="C253" s="219"/>
    </row>
    <row r="254" spans="3:3" ht="15.75" customHeight="1" x14ac:dyDescent="0.3">
      <c r="C254" s="219"/>
    </row>
    <row r="255" spans="3:3" ht="15.75" customHeight="1" x14ac:dyDescent="0.3">
      <c r="C255" s="219"/>
    </row>
    <row r="256" spans="3:3" ht="15.75" customHeight="1" x14ac:dyDescent="0.3">
      <c r="C256" s="219"/>
    </row>
    <row r="257" spans="3:3" ht="15.75" customHeight="1" x14ac:dyDescent="0.3">
      <c r="C257" s="219"/>
    </row>
    <row r="258" spans="3:3" ht="15.75" customHeight="1" x14ac:dyDescent="0.3">
      <c r="C258" s="219"/>
    </row>
    <row r="259" spans="3:3" ht="15.75" customHeight="1" x14ac:dyDescent="0.3">
      <c r="C259" s="219"/>
    </row>
    <row r="260" spans="3:3" ht="15.75" customHeight="1" x14ac:dyDescent="0.3">
      <c r="C260" s="219"/>
    </row>
    <row r="261" spans="3:3" ht="15.75" customHeight="1" x14ac:dyDescent="0.3">
      <c r="C261" s="219"/>
    </row>
    <row r="262" spans="3:3" ht="15.75" customHeight="1" x14ac:dyDescent="0.3">
      <c r="C262" s="219"/>
    </row>
    <row r="263" spans="3:3" ht="15.75" customHeight="1" x14ac:dyDescent="0.3">
      <c r="C263" s="219"/>
    </row>
    <row r="264" spans="3:3" ht="15.75" customHeight="1" x14ac:dyDescent="0.3">
      <c r="C264" s="219"/>
    </row>
    <row r="265" spans="3:3" ht="15.75" customHeight="1" x14ac:dyDescent="0.3">
      <c r="C265" s="219"/>
    </row>
    <row r="266" spans="3:3" ht="15.75" customHeight="1" x14ac:dyDescent="0.3">
      <c r="C266" s="219"/>
    </row>
    <row r="267" spans="3:3" ht="15.75" customHeight="1" x14ac:dyDescent="0.3">
      <c r="C267" s="219"/>
    </row>
    <row r="268" spans="3:3" ht="15.75" customHeight="1" x14ac:dyDescent="0.3">
      <c r="C268" s="219"/>
    </row>
    <row r="269" spans="3:3" ht="15.75" customHeight="1" x14ac:dyDescent="0.3">
      <c r="C269" s="219"/>
    </row>
    <row r="270" spans="3:3" ht="15.75" customHeight="1" x14ac:dyDescent="0.3">
      <c r="C270" s="219"/>
    </row>
    <row r="271" spans="3:3" ht="15.75" customHeight="1" x14ac:dyDescent="0.3">
      <c r="C271" s="219"/>
    </row>
    <row r="272" spans="3:3" ht="15.75" customHeight="1" x14ac:dyDescent="0.3">
      <c r="C272" s="219"/>
    </row>
    <row r="273" spans="3:3" ht="15.75" customHeight="1" x14ac:dyDescent="0.3">
      <c r="C273" s="219"/>
    </row>
    <row r="274" spans="3:3" ht="15.75" customHeight="1" x14ac:dyDescent="0.3">
      <c r="C274" s="219"/>
    </row>
    <row r="275" spans="3:3" ht="15.75" customHeight="1" x14ac:dyDescent="0.3">
      <c r="C275" s="219"/>
    </row>
    <row r="276" spans="3:3" ht="15.75" customHeight="1" x14ac:dyDescent="0.3">
      <c r="C276" s="219"/>
    </row>
    <row r="277" spans="3:3" ht="15.75" customHeight="1" x14ac:dyDescent="0.3">
      <c r="C277" s="219"/>
    </row>
    <row r="278" spans="3:3" ht="15.75" customHeight="1" x14ac:dyDescent="0.3">
      <c r="C278" s="219"/>
    </row>
    <row r="279" spans="3:3" ht="15.75" customHeight="1" x14ac:dyDescent="0.3">
      <c r="C279" s="219"/>
    </row>
    <row r="280" spans="3:3" ht="15.75" customHeight="1" x14ac:dyDescent="0.3">
      <c r="C280" s="219"/>
    </row>
    <row r="281" spans="3:3" ht="15.75" customHeight="1" x14ac:dyDescent="0.3">
      <c r="C281" s="219"/>
    </row>
    <row r="282" spans="3:3" ht="15.75" customHeight="1" x14ac:dyDescent="0.3">
      <c r="C282" s="219"/>
    </row>
    <row r="283" spans="3:3" ht="15.75" customHeight="1" x14ac:dyDescent="0.3">
      <c r="C283" s="219"/>
    </row>
    <row r="284" spans="3:3" ht="15.75" customHeight="1" x14ac:dyDescent="0.3">
      <c r="C284" s="219"/>
    </row>
    <row r="285" spans="3:3" ht="15.75" customHeight="1" x14ac:dyDescent="0.3">
      <c r="C285" s="219"/>
    </row>
    <row r="286" spans="3:3" ht="15.75" customHeight="1" x14ac:dyDescent="0.3">
      <c r="C286" s="219"/>
    </row>
    <row r="287" spans="3:3" ht="15.75" customHeight="1" x14ac:dyDescent="0.3">
      <c r="C287" s="219"/>
    </row>
    <row r="288" spans="3:3" ht="15.75" customHeight="1" x14ac:dyDescent="0.3">
      <c r="C288" s="219"/>
    </row>
    <row r="289" spans="3:3" ht="15.75" customHeight="1" x14ac:dyDescent="0.3">
      <c r="C289" s="219"/>
    </row>
    <row r="290" spans="3:3" ht="15.75" customHeight="1" x14ac:dyDescent="0.3">
      <c r="C290" s="219"/>
    </row>
    <row r="291" spans="3:3" ht="15.75" customHeight="1" x14ac:dyDescent="0.3">
      <c r="C291" s="219"/>
    </row>
    <row r="292" spans="3:3" ht="15.75" customHeight="1" x14ac:dyDescent="0.3">
      <c r="C292" s="219"/>
    </row>
    <row r="293" spans="3:3" ht="15.75" customHeight="1" x14ac:dyDescent="0.3">
      <c r="C293" s="219"/>
    </row>
    <row r="294" spans="3:3" ht="15.75" customHeight="1" x14ac:dyDescent="0.3">
      <c r="C294" s="219"/>
    </row>
    <row r="295" spans="3:3" ht="15.75" customHeight="1" x14ac:dyDescent="0.3">
      <c r="C295" s="219"/>
    </row>
    <row r="296" spans="3:3" ht="15.75" customHeight="1" x14ac:dyDescent="0.3">
      <c r="C296" s="219"/>
    </row>
    <row r="297" spans="3:3" ht="15.75" customHeight="1" x14ac:dyDescent="0.3">
      <c r="C297" s="219"/>
    </row>
    <row r="298" spans="3:3" ht="15.75" customHeight="1" x14ac:dyDescent="0.3">
      <c r="C298" s="219"/>
    </row>
    <row r="299" spans="3:3" ht="15.75" customHeight="1" x14ac:dyDescent="0.3">
      <c r="C299" s="219"/>
    </row>
    <row r="300" spans="3:3" ht="15.75" customHeight="1" x14ac:dyDescent="0.3">
      <c r="C300" s="219"/>
    </row>
    <row r="301" spans="3:3" ht="15.75" customHeight="1" x14ac:dyDescent="0.3">
      <c r="C301" s="219"/>
    </row>
    <row r="302" spans="3:3" ht="15.75" customHeight="1" x14ac:dyDescent="0.3">
      <c r="C302" s="219"/>
    </row>
    <row r="303" spans="3:3" ht="15.75" customHeight="1" x14ac:dyDescent="0.3">
      <c r="C303" s="219"/>
    </row>
    <row r="304" spans="3:3" ht="15.75" customHeight="1" x14ac:dyDescent="0.3">
      <c r="C304" s="219"/>
    </row>
    <row r="305" spans="3:3" ht="15.75" customHeight="1" x14ac:dyDescent="0.3">
      <c r="C305" s="219"/>
    </row>
    <row r="306" spans="3:3" ht="15.75" customHeight="1" x14ac:dyDescent="0.3">
      <c r="C306" s="219"/>
    </row>
    <row r="307" spans="3:3" ht="15.75" customHeight="1" x14ac:dyDescent="0.3">
      <c r="C307" s="219"/>
    </row>
    <row r="308" spans="3:3" ht="15.75" customHeight="1" x14ac:dyDescent="0.3">
      <c r="C308" s="219"/>
    </row>
    <row r="309" spans="3:3" ht="15.75" customHeight="1" x14ac:dyDescent="0.3">
      <c r="C309" s="219"/>
    </row>
    <row r="310" spans="3:3" ht="15.75" customHeight="1" x14ac:dyDescent="0.3">
      <c r="C310" s="219"/>
    </row>
    <row r="311" spans="3:3" ht="15.75" customHeight="1" x14ac:dyDescent="0.3">
      <c r="C311" s="219"/>
    </row>
    <row r="312" spans="3:3" ht="15.75" customHeight="1" x14ac:dyDescent="0.3">
      <c r="C312" s="219"/>
    </row>
    <row r="313" spans="3:3" ht="15.75" customHeight="1" x14ac:dyDescent="0.3">
      <c r="C313" s="219"/>
    </row>
    <row r="314" spans="3:3" ht="15.75" customHeight="1" x14ac:dyDescent="0.3">
      <c r="C314" s="219"/>
    </row>
    <row r="315" spans="3:3" ht="15.75" customHeight="1" x14ac:dyDescent="0.3">
      <c r="C315" s="219"/>
    </row>
    <row r="316" spans="3:3" ht="15.75" customHeight="1" x14ac:dyDescent="0.3">
      <c r="C316" s="219"/>
    </row>
    <row r="317" spans="3:3" ht="15.75" customHeight="1" x14ac:dyDescent="0.3">
      <c r="C317" s="219"/>
    </row>
    <row r="318" spans="3:3" ht="15.75" customHeight="1" x14ac:dyDescent="0.3">
      <c r="C318" s="219"/>
    </row>
    <row r="319" spans="3:3" ht="15.75" customHeight="1" x14ac:dyDescent="0.3">
      <c r="C319" s="219"/>
    </row>
    <row r="320" spans="3:3" ht="15.75" customHeight="1" x14ac:dyDescent="0.3">
      <c r="C320" s="219"/>
    </row>
    <row r="321" spans="3:3" ht="15.75" customHeight="1" x14ac:dyDescent="0.3">
      <c r="C321" s="219"/>
    </row>
    <row r="322" spans="3:3" ht="15.75" customHeight="1" x14ac:dyDescent="0.3">
      <c r="C322" s="219"/>
    </row>
    <row r="323" spans="3:3" ht="15.75" customHeight="1" x14ac:dyDescent="0.3">
      <c r="C323" s="219"/>
    </row>
    <row r="324" spans="3:3" ht="15.75" customHeight="1" x14ac:dyDescent="0.3">
      <c r="C324" s="219"/>
    </row>
    <row r="325" spans="3:3" ht="15.75" customHeight="1" x14ac:dyDescent="0.3">
      <c r="C325" s="219"/>
    </row>
    <row r="326" spans="3:3" ht="15.75" customHeight="1" x14ac:dyDescent="0.3">
      <c r="C326" s="219"/>
    </row>
    <row r="327" spans="3:3" ht="15.75" customHeight="1" x14ac:dyDescent="0.3">
      <c r="C327" s="219"/>
    </row>
    <row r="328" spans="3:3" ht="15.75" customHeight="1" x14ac:dyDescent="0.3">
      <c r="C328" s="219"/>
    </row>
    <row r="329" spans="3:3" ht="15.75" customHeight="1" x14ac:dyDescent="0.3">
      <c r="C329" s="219"/>
    </row>
    <row r="330" spans="3:3" ht="15.75" customHeight="1" x14ac:dyDescent="0.3">
      <c r="C330" s="219"/>
    </row>
    <row r="331" spans="3:3" ht="15.75" customHeight="1" x14ac:dyDescent="0.3">
      <c r="C331" s="219"/>
    </row>
    <row r="332" spans="3:3" ht="15.75" customHeight="1" x14ac:dyDescent="0.3">
      <c r="C332" s="219"/>
    </row>
    <row r="333" spans="3:3" ht="15.75" customHeight="1" x14ac:dyDescent="0.3">
      <c r="C333" s="219"/>
    </row>
    <row r="334" spans="3:3" ht="15.75" customHeight="1" x14ac:dyDescent="0.3">
      <c r="C334" s="219"/>
    </row>
    <row r="335" spans="3:3" ht="15.75" customHeight="1" x14ac:dyDescent="0.3">
      <c r="C335" s="219"/>
    </row>
    <row r="336" spans="3:3" ht="15.75" customHeight="1" x14ac:dyDescent="0.3">
      <c r="C336" s="219"/>
    </row>
    <row r="337" spans="3:3" ht="15.75" customHeight="1" x14ac:dyDescent="0.3">
      <c r="C337" s="219"/>
    </row>
    <row r="338" spans="3:3" ht="15.75" customHeight="1" x14ac:dyDescent="0.3">
      <c r="C338" s="219"/>
    </row>
    <row r="339" spans="3:3" ht="15.75" customHeight="1" x14ac:dyDescent="0.3">
      <c r="C339" s="219"/>
    </row>
    <row r="340" spans="3:3" ht="15.75" customHeight="1" x14ac:dyDescent="0.3">
      <c r="C340" s="219"/>
    </row>
    <row r="341" spans="3:3" ht="15.75" customHeight="1" x14ac:dyDescent="0.3">
      <c r="C341" s="219"/>
    </row>
    <row r="342" spans="3:3" ht="15.75" customHeight="1" x14ac:dyDescent="0.3">
      <c r="C342" s="219"/>
    </row>
    <row r="343" spans="3:3" ht="15.75" customHeight="1" x14ac:dyDescent="0.3">
      <c r="C343" s="219"/>
    </row>
    <row r="344" spans="3:3" ht="15.75" customHeight="1" x14ac:dyDescent="0.3">
      <c r="C344" s="219"/>
    </row>
    <row r="345" spans="3:3" ht="15.75" customHeight="1" x14ac:dyDescent="0.3">
      <c r="C345" s="219"/>
    </row>
    <row r="346" spans="3:3" ht="15.75" customHeight="1" x14ac:dyDescent="0.3">
      <c r="C346" s="219"/>
    </row>
    <row r="347" spans="3:3" ht="15.75" customHeight="1" x14ac:dyDescent="0.3">
      <c r="C347" s="219"/>
    </row>
    <row r="348" spans="3:3" ht="15.75" customHeight="1" x14ac:dyDescent="0.3">
      <c r="C348" s="219"/>
    </row>
    <row r="349" spans="3:3" ht="15.75" customHeight="1" x14ac:dyDescent="0.3">
      <c r="C349" s="219"/>
    </row>
    <row r="350" spans="3:3" ht="15.75" customHeight="1" x14ac:dyDescent="0.3">
      <c r="C350" s="219"/>
    </row>
    <row r="351" spans="3:3" ht="15.75" customHeight="1" x14ac:dyDescent="0.3">
      <c r="C351" s="219"/>
    </row>
    <row r="352" spans="3:3" ht="15.75" customHeight="1" x14ac:dyDescent="0.3">
      <c r="C352" s="219"/>
    </row>
    <row r="353" spans="3:3" ht="15.75" customHeight="1" x14ac:dyDescent="0.3">
      <c r="C353" s="219"/>
    </row>
    <row r="354" spans="3:3" ht="15.75" customHeight="1" x14ac:dyDescent="0.3">
      <c r="C354" s="219"/>
    </row>
    <row r="355" spans="3:3" ht="15.75" customHeight="1" x14ac:dyDescent="0.3">
      <c r="C355" s="219"/>
    </row>
    <row r="356" spans="3:3" ht="15.75" customHeight="1" x14ac:dyDescent="0.3">
      <c r="C356" s="219"/>
    </row>
    <row r="357" spans="3:3" ht="15.75" customHeight="1" x14ac:dyDescent="0.3">
      <c r="C357" s="219"/>
    </row>
    <row r="358" spans="3:3" ht="15.75" customHeight="1" x14ac:dyDescent="0.3">
      <c r="C358" s="219"/>
    </row>
    <row r="359" spans="3:3" ht="15.75" customHeight="1" x14ac:dyDescent="0.3">
      <c r="C359" s="219"/>
    </row>
    <row r="360" spans="3:3" ht="15.75" customHeight="1" x14ac:dyDescent="0.3">
      <c r="C360" s="219"/>
    </row>
    <row r="361" spans="3:3" ht="15.75" customHeight="1" x14ac:dyDescent="0.3">
      <c r="C361" s="219"/>
    </row>
    <row r="362" spans="3:3" ht="15.75" customHeight="1" x14ac:dyDescent="0.3">
      <c r="C362" s="219"/>
    </row>
    <row r="363" spans="3:3" ht="15.75" customHeight="1" x14ac:dyDescent="0.3">
      <c r="C363" s="219"/>
    </row>
    <row r="364" spans="3:3" ht="15.75" customHeight="1" x14ac:dyDescent="0.3">
      <c r="C364" s="219"/>
    </row>
    <row r="365" spans="3:3" ht="15.75" customHeight="1" x14ac:dyDescent="0.3">
      <c r="C365" s="219"/>
    </row>
    <row r="366" spans="3:3" ht="15.75" customHeight="1" x14ac:dyDescent="0.3">
      <c r="C366" s="219"/>
    </row>
    <row r="367" spans="3:3" ht="15.75" customHeight="1" x14ac:dyDescent="0.3">
      <c r="C367" s="219"/>
    </row>
    <row r="368" spans="3:3" ht="15.75" customHeight="1" x14ac:dyDescent="0.3">
      <c r="C368" s="219"/>
    </row>
    <row r="369" spans="3:3" ht="15.75" customHeight="1" x14ac:dyDescent="0.3">
      <c r="C369" s="219"/>
    </row>
    <row r="370" spans="3:3" ht="15.75" customHeight="1" x14ac:dyDescent="0.3">
      <c r="C370" s="219"/>
    </row>
    <row r="371" spans="3:3" ht="15.75" customHeight="1" x14ac:dyDescent="0.3">
      <c r="C371" s="219"/>
    </row>
    <row r="372" spans="3:3" ht="15.75" customHeight="1" x14ac:dyDescent="0.3">
      <c r="C372" s="219"/>
    </row>
    <row r="373" spans="3:3" ht="15.75" customHeight="1" x14ac:dyDescent="0.3">
      <c r="C373" s="219"/>
    </row>
    <row r="374" spans="3:3" ht="15.75" customHeight="1" x14ac:dyDescent="0.3">
      <c r="C374" s="219"/>
    </row>
    <row r="375" spans="3:3" ht="15.75" customHeight="1" x14ac:dyDescent="0.3">
      <c r="C375" s="219"/>
    </row>
    <row r="376" spans="3:3" ht="15.75" customHeight="1" x14ac:dyDescent="0.3">
      <c r="C376" s="219"/>
    </row>
    <row r="377" spans="3:3" ht="15.75" customHeight="1" x14ac:dyDescent="0.3">
      <c r="C377" s="219"/>
    </row>
    <row r="378" spans="3:3" ht="15.75" customHeight="1" x14ac:dyDescent="0.3">
      <c r="C378" s="219"/>
    </row>
    <row r="379" spans="3:3" ht="15.75" customHeight="1" x14ac:dyDescent="0.3">
      <c r="C379" s="219"/>
    </row>
    <row r="380" spans="3:3" ht="15.75" customHeight="1" x14ac:dyDescent="0.3">
      <c r="C380" s="219"/>
    </row>
    <row r="381" spans="3:3" ht="15.75" customHeight="1" x14ac:dyDescent="0.3">
      <c r="C381" s="219"/>
    </row>
    <row r="382" spans="3:3" ht="15.75" customHeight="1" x14ac:dyDescent="0.3">
      <c r="C382" s="219"/>
    </row>
    <row r="383" spans="3:3" ht="15.75" customHeight="1" x14ac:dyDescent="0.3">
      <c r="C383" s="219"/>
    </row>
    <row r="384" spans="3:3" ht="15.75" customHeight="1" x14ac:dyDescent="0.3">
      <c r="C384" s="219"/>
    </row>
    <row r="385" spans="3:3" ht="15.75" customHeight="1" x14ac:dyDescent="0.3">
      <c r="C385" s="219"/>
    </row>
    <row r="386" spans="3:3" ht="15.75" customHeight="1" x14ac:dyDescent="0.3">
      <c r="C386" s="219"/>
    </row>
    <row r="387" spans="3:3" ht="15.75" customHeight="1" x14ac:dyDescent="0.3">
      <c r="C387" s="219"/>
    </row>
    <row r="388" spans="3:3" ht="15.75" customHeight="1" x14ac:dyDescent="0.3">
      <c r="C388" s="219"/>
    </row>
    <row r="389" spans="3:3" ht="15.75" customHeight="1" x14ac:dyDescent="0.3">
      <c r="C389" s="219"/>
    </row>
    <row r="390" spans="3:3" ht="15.75" customHeight="1" x14ac:dyDescent="0.3">
      <c r="C390" s="219"/>
    </row>
    <row r="391" spans="3:3" ht="15.75" customHeight="1" x14ac:dyDescent="0.3"/>
    <row r="392" spans="3:3" ht="15.75" customHeight="1" x14ac:dyDescent="0.3"/>
    <row r="393" spans="3:3" ht="15.75" customHeight="1" x14ac:dyDescent="0.3"/>
    <row r="394" spans="3:3" ht="15.75" customHeight="1" x14ac:dyDescent="0.3"/>
    <row r="395" spans="3:3" ht="15.75" customHeight="1" x14ac:dyDescent="0.3"/>
    <row r="396" spans="3:3" ht="15.75" customHeight="1" x14ac:dyDescent="0.3"/>
    <row r="397" spans="3:3" ht="15.75" customHeight="1" x14ac:dyDescent="0.3"/>
    <row r="398" spans="3:3" ht="15.75" customHeight="1" x14ac:dyDescent="0.3"/>
    <row r="399" spans="3:3" ht="15.75" customHeight="1" x14ac:dyDescent="0.3"/>
    <row r="400" spans="3:3"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00"/>
  <sheetViews>
    <sheetView workbookViewId="0"/>
  </sheetViews>
  <sheetFormatPr baseColWidth="10" defaultColWidth="14.44140625" defaultRowHeight="15" customHeight="1" x14ac:dyDescent="0.3"/>
  <cols>
    <col min="1" max="6" width="10.6640625" customWidth="1"/>
  </cols>
  <sheetData>
    <row r="1" spans="1:3" ht="14.4" x14ac:dyDescent="0.3">
      <c r="A1" s="32" t="s">
        <v>432</v>
      </c>
      <c r="C1" s="32" t="s">
        <v>322</v>
      </c>
    </row>
    <row r="2" spans="1:3" ht="14.4" x14ac:dyDescent="0.3">
      <c r="A2" s="32" t="s">
        <v>320</v>
      </c>
      <c r="C2" s="32" t="s">
        <v>323</v>
      </c>
    </row>
    <row r="3" spans="1:3" ht="14.4" x14ac:dyDescent="0.3">
      <c r="A3" s="32" t="s">
        <v>319</v>
      </c>
      <c r="C3" s="32" t="s">
        <v>324</v>
      </c>
    </row>
    <row r="4" spans="1:3" ht="14.4" x14ac:dyDescent="0.3">
      <c r="A4" s="32" t="s">
        <v>318</v>
      </c>
      <c r="C4" s="32" t="s">
        <v>315</v>
      </c>
    </row>
    <row r="5" spans="1:3" ht="14.4" x14ac:dyDescent="0.3">
      <c r="A5" s="32" t="s">
        <v>433</v>
      </c>
      <c r="C5" s="32" t="s">
        <v>325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zoomScale="70" zoomScaleNormal="70" workbookViewId="0">
      <selection activeCell="E9" sqref="E9:E10"/>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93"/>
      <c r="B1" s="596" t="str">
        <f>CONTEXTO!B1</f>
        <v>PROCESO:  SISTEMA INTEGRADO DE GESTIÓN Y MIPG</v>
      </c>
      <c r="C1" s="576"/>
      <c r="D1" s="576"/>
      <c r="E1" s="581" t="s">
        <v>201</v>
      </c>
      <c r="F1" s="282"/>
      <c r="G1" s="355"/>
      <c r="H1" s="396"/>
      <c r="I1" s="2"/>
      <c r="J1" s="2"/>
      <c r="K1" s="2"/>
      <c r="L1" s="2"/>
      <c r="M1" s="2"/>
      <c r="N1" s="2"/>
      <c r="O1" s="2"/>
      <c r="P1" s="2"/>
      <c r="Q1" s="2"/>
      <c r="R1" s="2"/>
      <c r="S1" s="2"/>
      <c r="T1" s="2"/>
      <c r="U1" s="2"/>
      <c r="V1" s="2"/>
      <c r="W1" s="2"/>
      <c r="X1" s="2"/>
      <c r="Y1" s="2"/>
      <c r="Z1" s="2"/>
      <c r="AA1" s="2"/>
      <c r="AB1" s="2"/>
    </row>
    <row r="2" spans="1:28" ht="15.75" customHeight="1" x14ac:dyDescent="0.3">
      <c r="A2" s="589"/>
      <c r="B2" s="576"/>
      <c r="C2" s="575"/>
      <c r="D2" s="576"/>
      <c r="E2" s="582" t="s">
        <v>2</v>
      </c>
      <c r="F2" s="320"/>
      <c r="G2" s="340"/>
      <c r="H2" s="279"/>
      <c r="I2" s="2"/>
      <c r="J2" s="2"/>
      <c r="K2" s="2"/>
      <c r="L2" s="2"/>
      <c r="M2" s="2"/>
      <c r="N2" s="2"/>
      <c r="O2" s="2"/>
      <c r="P2" s="2"/>
      <c r="Q2" s="2"/>
      <c r="R2" s="2"/>
      <c r="S2" s="2"/>
      <c r="T2" s="2"/>
      <c r="U2" s="2"/>
      <c r="V2" s="2"/>
      <c r="W2" s="2"/>
      <c r="X2" s="2"/>
      <c r="Y2" s="2"/>
      <c r="Z2" s="2"/>
      <c r="AA2" s="2"/>
      <c r="AB2" s="2"/>
    </row>
    <row r="3" spans="1:28" ht="36" customHeight="1" x14ac:dyDescent="0.3">
      <c r="A3" s="589"/>
      <c r="B3" s="596" t="s">
        <v>434</v>
      </c>
      <c r="C3" s="575"/>
      <c r="D3" s="576"/>
      <c r="E3" s="582" t="s">
        <v>3</v>
      </c>
      <c r="F3" s="320"/>
      <c r="G3" s="340"/>
      <c r="H3" s="279"/>
      <c r="I3" s="2"/>
      <c r="J3" s="2"/>
      <c r="K3" s="2"/>
      <c r="L3" s="2"/>
      <c r="M3" s="2"/>
      <c r="N3" s="2"/>
      <c r="O3" s="2"/>
      <c r="P3" s="2"/>
      <c r="Q3" s="2"/>
      <c r="R3" s="2"/>
      <c r="S3" s="2"/>
      <c r="T3" s="2"/>
      <c r="U3" s="2"/>
      <c r="V3" s="2"/>
      <c r="W3" s="2"/>
      <c r="X3" s="2"/>
      <c r="Y3" s="2"/>
      <c r="Z3" s="2"/>
      <c r="AA3" s="2"/>
      <c r="AB3" s="2"/>
    </row>
    <row r="4" spans="1:28" ht="15.75" customHeight="1" x14ac:dyDescent="0.3">
      <c r="A4" s="594"/>
      <c r="B4" s="576"/>
      <c r="C4" s="576"/>
      <c r="D4" s="576"/>
      <c r="E4" s="595" t="s">
        <v>435</v>
      </c>
      <c r="F4" s="285"/>
      <c r="G4" s="342"/>
      <c r="H4" s="280"/>
      <c r="I4" s="2"/>
      <c r="J4" s="2"/>
      <c r="K4" s="2"/>
      <c r="L4" s="2"/>
      <c r="M4" s="2"/>
      <c r="N4" s="2"/>
      <c r="O4" s="2"/>
      <c r="P4" s="2"/>
      <c r="Q4" s="2"/>
      <c r="R4" s="2"/>
      <c r="S4" s="2"/>
      <c r="T4" s="2"/>
      <c r="U4" s="2"/>
      <c r="V4" s="2"/>
      <c r="W4" s="2"/>
      <c r="X4" s="2"/>
      <c r="Y4" s="2"/>
      <c r="Z4" s="2"/>
      <c r="AA4" s="2"/>
      <c r="AB4" s="2"/>
    </row>
    <row r="5" spans="1:28" ht="13.5" customHeight="1" x14ac:dyDescent="0.3">
      <c r="A5" s="205"/>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3">
      <c r="A6" s="536" t="str">
        <f>+CONTEXTO!A8</f>
        <v>PROCESO: GESTIÓN DOCUMENTAL</v>
      </c>
      <c r="B6" s="282"/>
      <c r="C6" s="282"/>
      <c r="D6" s="282"/>
      <c r="E6" s="282"/>
      <c r="F6" s="282"/>
      <c r="G6" s="282"/>
      <c r="H6" s="283"/>
      <c r="I6" s="2"/>
      <c r="J6" s="2"/>
      <c r="K6" s="2"/>
      <c r="L6" s="2"/>
      <c r="M6" s="2"/>
      <c r="N6" s="2"/>
      <c r="O6" s="2"/>
      <c r="P6" s="2"/>
      <c r="Q6" s="2"/>
      <c r="R6" s="2"/>
      <c r="S6" s="2"/>
      <c r="T6" s="2"/>
      <c r="U6" s="2"/>
      <c r="V6" s="2"/>
      <c r="W6" s="2"/>
      <c r="X6" s="2"/>
      <c r="Y6" s="2"/>
      <c r="Z6" s="2"/>
      <c r="AA6" s="2"/>
      <c r="AB6" s="2"/>
    </row>
    <row r="7" spans="1:28" ht="72" customHeight="1" x14ac:dyDescent="0.3">
      <c r="A7" s="537"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6"/>
      <c r="I7" s="2"/>
      <c r="J7" s="2"/>
      <c r="K7" s="2"/>
      <c r="L7" s="2"/>
      <c r="M7" s="2"/>
      <c r="N7" s="2"/>
      <c r="O7" s="2"/>
      <c r="P7" s="2"/>
      <c r="Q7" s="2"/>
      <c r="R7" s="2"/>
      <c r="S7" s="2"/>
      <c r="T7" s="2"/>
      <c r="U7" s="2"/>
      <c r="V7" s="2"/>
      <c r="W7" s="2"/>
      <c r="X7" s="2"/>
      <c r="Y7" s="2"/>
      <c r="Z7" s="2"/>
      <c r="AA7" s="2"/>
      <c r="AB7" s="2"/>
    </row>
    <row r="8" spans="1:28" ht="13.5" customHeight="1" x14ac:dyDescent="0.3">
      <c r="A8" s="205"/>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3">
      <c r="A9" s="546" t="s">
        <v>329</v>
      </c>
      <c r="B9" s="538" t="s">
        <v>330</v>
      </c>
      <c r="C9" s="539" t="s">
        <v>365</v>
      </c>
      <c r="D9" s="539" t="s">
        <v>340</v>
      </c>
      <c r="E9" s="539" t="s">
        <v>436</v>
      </c>
      <c r="F9" s="543" t="s">
        <v>437</v>
      </c>
      <c r="G9" s="333"/>
      <c r="H9" s="540" t="s">
        <v>438</v>
      </c>
      <c r="I9" s="185"/>
      <c r="J9" s="185"/>
      <c r="K9" s="185"/>
      <c r="L9" s="185"/>
      <c r="M9" s="185"/>
      <c r="N9" s="185"/>
      <c r="O9" s="185"/>
      <c r="P9" s="185"/>
      <c r="Q9" s="185"/>
      <c r="R9" s="185"/>
      <c r="S9" s="185"/>
      <c r="T9" s="185"/>
      <c r="U9" s="185"/>
      <c r="V9" s="185"/>
      <c r="W9" s="185"/>
      <c r="X9" s="185"/>
      <c r="Y9" s="185"/>
      <c r="Z9" s="185"/>
      <c r="AA9" s="185"/>
      <c r="AB9" s="185"/>
    </row>
    <row r="10" spans="1:28" ht="48.75" customHeight="1" x14ac:dyDescent="0.3">
      <c r="A10" s="326"/>
      <c r="B10" s="352"/>
      <c r="C10" s="352"/>
      <c r="D10" s="352"/>
      <c r="E10" s="352"/>
      <c r="F10" s="327"/>
      <c r="G10" s="329"/>
      <c r="H10" s="330"/>
      <c r="I10" s="185"/>
      <c r="J10" s="185"/>
      <c r="K10" s="185"/>
      <c r="L10" s="185"/>
      <c r="M10" s="185"/>
      <c r="N10" s="185"/>
      <c r="O10" s="185"/>
      <c r="P10" s="185"/>
      <c r="Q10" s="185"/>
      <c r="R10" s="185"/>
      <c r="S10" s="185"/>
      <c r="T10" s="185"/>
      <c r="U10" s="185"/>
      <c r="V10" s="185"/>
      <c r="W10" s="185"/>
      <c r="X10" s="185"/>
      <c r="Y10" s="185"/>
      <c r="Z10" s="185"/>
      <c r="AA10" s="185"/>
      <c r="AB10" s="185"/>
    </row>
    <row r="11" spans="1:28" ht="151.5" customHeight="1" x14ac:dyDescent="0.3">
      <c r="A11" s="362" t="str">
        <f>DESCRIPCION!A10</f>
        <v xml:space="preserve">Posibilidad de recibir o solicitar cualquier dadiva o beneficio a nombre propio o de terceros, con el fin de manipular, ocultar, alterar o destruir un documento o expediente
</v>
      </c>
      <c r="B11" s="22" t="str">
        <f>DESCRIPCION!D10</f>
        <v>Insuficiente competencia e idoneidad del personal contratado frente al manejo del proceso de Gestión Documental en las Unidades Administrativas</v>
      </c>
      <c r="C11" s="228"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87" t="str">
        <f>'CONTROLES Y EVALUACIÓN'!H11:H17</f>
        <v>Débil</v>
      </c>
      <c r="E11" s="87" t="str">
        <f>'CONTROLES Y EVALUACIÓN'!I11:I17</f>
        <v>Fuerte (Siempre se Ejecuta)</v>
      </c>
      <c r="F11" s="229"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4" si="1">IF(F11="Fuerte",100,IF(F11="Moderado",50,IF(F11="Débil",0," ")))</f>
        <v>0</v>
      </c>
      <c r="H11" s="433" t="str">
        <f>IF(G15=100,"Fuerte",IF(AND(G15&gt;=50,G15&lt;=99),"Moderado",IF(AND(G15&gt;0,G15&lt;=49),"Débil"," ")))</f>
        <v>Moderado</v>
      </c>
      <c r="I11" s="185"/>
      <c r="J11" s="185"/>
      <c r="K11" s="185"/>
      <c r="L11" s="185"/>
      <c r="M11" s="185"/>
      <c r="N11" s="185"/>
      <c r="O11" s="185"/>
      <c r="P11" s="185"/>
      <c r="Q11" s="185"/>
      <c r="R11" s="185"/>
      <c r="S11" s="185"/>
      <c r="T11" s="185"/>
      <c r="U11" s="185"/>
      <c r="V11" s="185"/>
      <c r="W11" s="185"/>
      <c r="X11" s="185"/>
      <c r="Y11" s="185"/>
      <c r="Z11" s="185"/>
      <c r="AA11" s="185"/>
      <c r="AB11" s="185"/>
    </row>
    <row r="12" spans="1:28" ht="182.25" customHeight="1" x14ac:dyDescent="0.3">
      <c r="A12" s="267"/>
      <c r="B12" s="22" t="str">
        <f>DESCRIPCION!D11</f>
        <v>Baja aplicación de manuales, procedimientos y formatos en los archivos de gestión establecidos en el proceso de gestión documental por parte de las unidades administrativas</v>
      </c>
      <c r="C12" s="228"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87" t="str">
        <f>'CONTROLES Y EVALUACIÓN'!H22</f>
        <v>Débil</v>
      </c>
      <c r="E12" s="87" t="str">
        <f>'CONTROLES Y EVALUACIÓN'!I22</f>
        <v>Fuerte (Siempre se Ejecuta)</v>
      </c>
      <c r="F12" s="229" t="str">
        <f t="shared" si="0"/>
        <v>Débil</v>
      </c>
      <c r="G12" s="46">
        <f t="shared" si="1"/>
        <v>0</v>
      </c>
      <c r="H12" s="279"/>
      <c r="I12" s="185"/>
      <c r="J12" s="185"/>
      <c r="K12" s="185"/>
      <c r="L12" s="185"/>
      <c r="M12" s="185"/>
      <c r="N12" s="185"/>
      <c r="O12" s="185"/>
      <c r="P12" s="185"/>
      <c r="Q12" s="185"/>
      <c r="R12" s="185"/>
      <c r="S12" s="185"/>
      <c r="T12" s="185"/>
      <c r="U12" s="185"/>
      <c r="V12" s="185"/>
      <c r="W12" s="185"/>
      <c r="X12" s="185"/>
      <c r="Y12" s="185"/>
      <c r="Z12" s="185"/>
      <c r="AA12" s="185"/>
      <c r="AB12" s="185"/>
    </row>
    <row r="13" spans="1:28" ht="182.25" customHeight="1" x14ac:dyDescent="0.3">
      <c r="A13" s="267"/>
      <c r="B13" s="22" t="str">
        <f>DESCRIPCION!D12</f>
        <v>Poca relevancia en la implementación, cumplimiento y seguimiento  del proceso de gestión documental en las unidades administrativas</v>
      </c>
      <c r="C13" s="228" t="s">
        <v>439</v>
      </c>
      <c r="D13" s="87" t="str">
        <f t="shared" ref="D13:F13" si="2">+D14</f>
        <v>Fuerte</v>
      </c>
      <c r="E13" s="87" t="str">
        <f t="shared" si="2"/>
        <v>Fuerte (Siempre se Ejecuta)</v>
      </c>
      <c r="F13" s="229" t="str">
        <f t="shared" si="2"/>
        <v>Fuerte</v>
      </c>
      <c r="G13" s="46">
        <f t="shared" si="1"/>
        <v>100</v>
      </c>
      <c r="H13" s="279"/>
      <c r="I13" s="185"/>
      <c r="J13" s="185"/>
      <c r="K13" s="185"/>
      <c r="L13" s="185"/>
      <c r="M13" s="185"/>
      <c r="N13" s="185"/>
      <c r="O13" s="185"/>
      <c r="P13" s="185"/>
      <c r="Q13" s="185"/>
      <c r="R13" s="185"/>
      <c r="S13" s="185"/>
      <c r="T13" s="185"/>
      <c r="U13" s="185"/>
      <c r="V13" s="185"/>
      <c r="W13" s="185"/>
      <c r="X13" s="185"/>
      <c r="Y13" s="185"/>
      <c r="Z13" s="185"/>
      <c r="AA13" s="185"/>
      <c r="AB13" s="185"/>
    </row>
    <row r="14" spans="1:28" ht="126" customHeight="1" x14ac:dyDescent="0.3">
      <c r="A14" s="326"/>
      <c r="B14" s="22" t="str">
        <f>DESCRIPCION!D13</f>
        <v>Baja aplicación de los principios y valores establecido en el código y Integridad y Buen Gobierno</v>
      </c>
      <c r="C14" s="228" t="str">
        <f>'CONTROLES Y EVALUACIÓN'!C33</f>
        <v>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v>
      </c>
      <c r="D14" s="87" t="str">
        <f>'CONTROLES Y EVALUACIÓN'!H33</f>
        <v>Fuerte</v>
      </c>
      <c r="E14" s="87" t="str">
        <f>'CONTROLES Y EVALUACIÓN'!I33</f>
        <v>Fuerte (Siempre se Ejecuta)</v>
      </c>
      <c r="F14" s="229"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46">
        <f t="shared" si="1"/>
        <v>100</v>
      </c>
      <c r="H14" s="279"/>
      <c r="I14" s="185"/>
      <c r="J14" s="185"/>
      <c r="K14" s="185"/>
      <c r="L14" s="185"/>
      <c r="M14" s="185"/>
      <c r="N14" s="185"/>
      <c r="O14" s="185"/>
      <c r="P14" s="185"/>
      <c r="Q14" s="185"/>
      <c r="R14" s="185"/>
      <c r="S14" s="185"/>
      <c r="T14" s="185"/>
      <c r="U14" s="185"/>
      <c r="V14" s="185"/>
      <c r="W14" s="185"/>
      <c r="X14" s="185"/>
      <c r="Y14" s="185"/>
      <c r="Z14" s="185"/>
      <c r="AA14" s="185"/>
      <c r="AB14" s="185"/>
    </row>
    <row r="15" spans="1:28" ht="30.75" customHeight="1" x14ac:dyDescent="0.3">
      <c r="A15" s="544"/>
      <c r="B15" s="314"/>
      <c r="C15" s="314"/>
      <c r="D15" s="314"/>
      <c r="E15" s="314"/>
      <c r="F15" s="333"/>
      <c r="G15" s="230">
        <f>AVERAGE(G11:G14)</f>
        <v>50</v>
      </c>
      <c r="H15" s="330"/>
      <c r="I15" s="185"/>
      <c r="J15" s="185"/>
      <c r="K15" s="185"/>
      <c r="L15" s="185"/>
      <c r="M15" s="185"/>
      <c r="N15" s="185"/>
      <c r="O15" s="185"/>
      <c r="P15" s="185"/>
      <c r="Q15" s="185"/>
      <c r="R15" s="185"/>
      <c r="S15" s="185"/>
      <c r="T15" s="185"/>
      <c r="U15" s="185"/>
      <c r="V15" s="185"/>
      <c r="W15" s="185"/>
      <c r="X15" s="185"/>
      <c r="Y15" s="185"/>
      <c r="Z15" s="185"/>
      <c r="AA15" s="185"/>
      <c r="AB15" s="185"/>
    </row>
    <row r="16" spans="1:28" ht="153.75" customHeight="1" x14ac:dyDescent="0.3">
      <c r="A16" s="547" t="e">
        <f>DESCRIPCION!#REF!</f>
        <v>#REF!</v>
      </c>
      <c r="B16" s="22" t="e">
        <f>DESCRIPCION!#REF!</f>
        <v>#REF!</v>
      </c>
      <c r="C16" s="228"/>
      <c r="D16" s="87"/>
      <c r="E16" s="87"/>
      <c r="F16" s="229"/>
      <c r="G16" s="46"/>
      <c r="H16" s="433" t="e">
        <f>IF(G19=100,"Fuerte",IF(AND(G19&gt;=50,G19&lt;=99),"Moderado",IF(AND(G19&gt;0,G19&lt;=49),"Débil"," ")))</f>
        <v>#DIV/0!</v>
      </c>
      <c r="I16" s="185"/>
      <c r="J16" s="185"/>
      <c r="K16" s="185"/>
      <c r="L16" s="185"/>
      <c r="M16" s="185"/>
      <c r="N16" s="185"/>
      <c r="O16" s="185"/>
      <c r="P16" s="185"/>
      <c r="Q16" s="185"/>
      <c r="R16" s="185"/>
      <c r="S16" s="185"/>
      <c r="T16" s="185"/>
      <c r="U16" s="185"/>
      <c r="V16" s="185"/>
      <c r="W16" s="185"/>
      <c r="X16" s="185"/>
      <c r="Y16" s="185"/>
      <c r="Z16" s="185"/>
      <c r="AA16" s="185"/>
      <c r="AB16" s="185"/>
    </row>
    <row r="17" spans="1:28" ht="153.75" customHeight="1" x14ac:dyDescent="0.3">
      <c r="A17" s="351"/>
      <c r="B17" s="22" t="e">
        <f>DESCRIPCION!#REF!</f>
        <v>#REF!</v>
      </c>
      <c r="C17" s="228">
        <f>'CONTROLES Y EVALUACIÓN'!C55</f>
        <v>0</v>
      </c>
      <c r="D17" s="87" t="str">
        <f>'CONTROLES Y EVALUACIÓN'!H55</f>
        <v xml:space="preserve"> </v>
      </c>
      <c r="E17" s="87" t="str">
        <f>'CONTROLES Y EVALUACIÓN'!I55</f>
        <v>Seleccionar</v>
      </c>
      <c r="F17" s="229" t="str">
        <f>'CONTROLES Y EVALUACIÓN'!J55</f>
        <v xml:space="preserve"> </v>
      </c>
      <c r="G17" s="46" t="str">
        <f t="shared" ref="G17:G18" si="3">IF(F17="Fuerte",100,IF(F17="Moderado",50,IF(F17="Débil",0," ")))</f>
        <v xml:space="preserve"> </v>
      </c>
      <c r="H17" s="279"/>
      <c r="I17" s="185"/>
      <c r="J17" s="185"/>
      <c r="K17" s="185"/>
      <c r="L17" s="185"/>
      <c r="M17" s="185"/>
      <c r="N17" s="185"/>
      <c r="O17" s="185"/>
      <c r="P17" s="185"/>
      <c r="Q17" s="185"/>
      <c r="R17" s="185"/>
      <c r="S17" s="185"/>
      <c r="T17" s="185"/>
      <c r="U17" s="185"/>
      <c r="V17" s="185"/>
      <c r="W17" s="185"/>
      <c r="X17" s="185"/>
      <c r="Y17" s="185"/>
      <c r="Z17" s="185"/>
      <c r="AA17" s="185"/>
      <c r="AB17" s="185"/>
    </row>
    <row r="18" spans="1:28" ht="162" customHeight="1" x14ac:dyDescent="0.3">
      <c r="A18" s="352"/>
      <c r="B18" s="22" t="e">
        <f>DESCRIPCION!#REF!</f>
        <v>#REF!</v>
      </c>
      <c r="C18" s="228">
        <f>+('CONTROLES Y EVALUACIÓN'!C66)</f>
        <v>0</v>
      </c>
      <c r="D18" s="87" t="str">
        <f>'CONTROLES Y EVALUACIÓN'!H66</f>
        <v xml:space="preserve"> </v>
      </c>
      <c r="E18" s="87" t="str">
        <f>'CONTROLES Y EVALUACIÓN'!I66</f>
        <v>Seleccionar</v>
      </c>
      <c r="F18" s="229" t="str">
        <f>'CONTROLES Y EVALUACIÓN'!J66</f>
        <v xml:space="preserve"> </v>
      </c>
      <c r="G18" s="46" t="str">
        <f t="shared" si="3"/>
        <v xml:space="preserve"> </v>
      </c>
      <c r="H18" s="279"/>
      <c r="I18" s="185"/>
      <c r="J18" s="185"/>
      <c r="K18" s="185"/>
      <c r="L18" s="185"/>
      <c r="M18" s="185"/>
      <c r="N18" s="185"/>
      <c r="O18" s="185"/>
      <c r="P18" s="185"/>
      <c r="Q18" s="185"/>
      <c r="R18" s="185"/>
      <c r="S18" s="185"/>
      <c r="T18" s="185"/>
      <c r="U18" s="185"/>
      <c r="V18" s="185"/>
      <c r="W18" s="185"/>
      <c r="X18" s="185"/>
      <c r="Y18" s="185"/>
      <c r="Z18" s="185"/>
      <c r="AA18" s="185"/>
      <c r="AB18" s="185"/>
    </row>
    <row r="19" spans="1:28" ht="36" customHeight="1" x14ac:dyDescent="0.3">
      <c r="A19" s="545"/>
      <c r="B19" s="328"/>
      <c r="C19" s="328"/>
      <c r="D19" s="328"/>
      <c r="E19" s="328"/>
      <c r="F19" s="329"/>
      <c r="G19" s="231" t="e">
        <f>AVERAGE(G16:G18)</f>
        <v>#DIV/0!</v>
      </c>
      <c r="H19" s="330"/>
      <c r="I19" s="185"/>
      <c r="J19" s="185"/>
      <c r="K19" s="185"/>
      <c r="L19" s="185"/>
      <c r="M19" s="185"/>
      <c r="N19" s="185"/>
      <c r="O19" s="185"/>
      <c r="P19" s="185"/>
      <c r="Q19" s="185"/>
      <c r="R19" s="185"/>
      <c r="S19" s="185"/>
      <c r="T19" s="185"/>
      <c r="U19" s="185"/>
      <c r="V19" s="185"/>
      <c r="W19" s="185"/>
      <c r="X19" s="185"/>
      <c r="Y19" s="185"/>
      <c r="Z19" s="185"/>
      <c r="AA19" s="185"/>
      <c r="AB19" s="185"/>
    </row>
    <row r="20" spans="1:28" ht="135" customHeight="1" x14ac:dyDescent="0.3">
      <c r="A20" s="362" t="e">
        <f>DESCRIPCION!#REF!</f>
        <v>#REF!</v>
      </c>
      <c r="B20" s="22" t="e">
        <f>DESCRIPCION!#REF!</f>
        <v>#REF!</v>
      </c>
      <c r="C20" s="228">
        <f>'CONTROLES Y EVALUACIÓN'!C77</f>
        <v>0</v>
      </c>
      <c r="D20" s="87" t="str">
        <f>'CONTROLES Y EVALUACIÓN'!H77</f>
        <v xml:space="preserve"> </v>
      </c>
      <c r="E20" s="87" t="str">
        <f>'CONTROLES Y EVALUACIÓN'!I77</f>
        <v>Seleccionar</v>
      </c>
      <c r="F20" s="229" t="str">
        <f>'CONTROLES Y EVALUACIÓN'!J77</f>
        <v xml:space="preserve"> </v>
      </c>
      <c r="G20" s="46" t="str">
        <f t="shared" ref="G20:G22" si="4">IF(F20="Fuerte",100,IF(F20="Moderado",50,IF(F20="Débil",0," ")))</f>
        <v xml:space="preserve"> </v>
      </c>
      <c r="H20" s="433" t="e">
        <f>IF(G23=100,"Fuerte",IF(AND(G23&gt;=50,G23&lt;=99),"Moderado",IF(AND(G23&gt;0,G23&lt;=49),"Débil"," ")))</f>
        <v>#DIV/0!</v>
      </c>
      <c r="I20" s="185"/>
      <c r="J20" s="185"/>
      <c r="K20" s="185"/>
      <c r="L20" s="185"/>
      <c r="M20" s="185"/>
      <c r="N20" s="185"/>
      <c r="O20" s="185"/>
      <c r="P20" s="185"/>
      <c r="Q20" s="185"/>
      <c r="R20" s="185"/>
      <c r="S20" s="185"/>
      <c r="T20" s="185"/>
      <c r="U20" s="185"/>
      <c r="V20" s="185"/>
      <c r="W20" s="185"/>
      <c r="X20" s="185"/>
      <c r="Y20" s="185"/>
      <c r="Z20" s="185"/>
      <c r="AA20" s="185"/>
      <c r="AB20" s="185"/>
    </row>
    <row r="21" spans="1:28" ht="114" customHeight="1" x14ac:dyDescent="0.3">
      <c r="A21" s="267"/>
      <c r="B21" s="22" t="e">
        <f>DESCRIPCION!#REF!</f>
        <v>#REF!</v>
      </c>
      <c r="C21" s="228"/>
      <c r="D21" s="87" t="str">
        <f>'CONTROLES Y EVALUACIÓN'!H88</f>
        <v xml:space="preserve"> </v>
      </c>
      <c r="E21" s="87" t="str">
        <f>'CONTROLES Y EVALUACIÓN'!I88</f>
        <v>Seleccionar</v>
      </c>
      <c r="F21" s="229" t="str">
        <f>'CONTROLES Y EVALUACIÓN'!J88</f>
        <v xml:space="preserve"> </v>
      </c>
      <c r="G21" s="46" t="str">
        <f t="shared" si="4"/>
        <v xml:space="preserve"> </v>
      </c>
      <c r="H21" s="279"/>
      <c r="I21" s="185"/>
      <c r="J21" s="185"/>
      <c r="K21" s="185"/>
      <c r="L21" s="185"/>
      <c r="M21" s="185"/>
      <c r="N21" s="185"/>
      <c r="O21" s="185"/>
      <c r="P21" s="185"/>
      <c r="Q21" s="185"/>
      <c r="R21" s="185"/>
      <c r="S21" s="185"/>
      <c r="T21" s="185"/>
      <c r="U21" s="185"/>
      <c r="V21" s="185"/>
      <c r="W21" s="185"/>
      <c r="X21" s="185"/>
      <c r="Y21" s="185"/>
      <c r="Z21" s="185"/>
      <c r="AA21" s="185"/>
      <c r="AB21" s="185"/>
    </row>
    <row r="22" spans="1:28" ht="114" customHeight="1" x14ac:dyDescent="0.3">
      <c r="A22" s="326"/>
      <c r="B22" s="22" t="e">
        <f>DESCRIPCION!#REF!</f>
        <v>#REF!</v>
      </c>
      <c r="C22" s="228"/>
      <c r="D22" s="87" t="str">
        <f>'CONTROLES Y EVALUACIÓN'!H99</f>
        <v xml:space="preserve"> </v>
      </c>
      <c r="E22" s="87" t="str">
        <f>'CONTROLES Y EVALUACIÓN'!I99</f>
        <v>Seleccionar</v>
      </c>
      <c r="F22" s="229" t="str">
        <f>'CONTROLES Y EVALUACIÓN'!J99</f>
        <v xml:space="preserve"> </v>
      </c>
      <c r="G22" s="46" t="str">
        <f t="shared" si="4"/>
        <v xml:space="preserve"> </v>
      </c>
      <c r="H22" s="279"/>
      <c r="I22" s="185"/>
      <c r="J22" s="185"/>
      <c r="K22" s="185"/>
      <c r="L22" s="185"/>
      <c r="M22" s="185"/>
      <c r="N22" s="185"/>
      <c r="O22" s="185"/>
      <c r="P22" s="185"/>
      <c r="Q22" s="185"/>
      <c r="R22" s="185"/>
      <c r="S22" s="185"/>
      <c r="T22" s="185"/>
      <c r="U22" s="185"/>
      <c r="V22" s="185"/>
      <c r="W22" s="185"/>
      <c r="X22" s="185"/>
      <c r="Y22" s="185"/>
      <c r="Z22" s="185"/>
      <c r="AA22" s="185"/>
      <c r="AB22" s="185"/>
    </row>
    <row r="23" spans="1:28" ht="33.75" customHeight="1" x14ac:dyDescent="0.3">
      <c r="A23" s="541"/>
      <c r="B23" s="314"/>
      <c r="C23" s="314"/>
      <c r="D23" s="314"/>
      <c r="E23" s="314"/>
      <c r="F23" s="333"/>
      <c r="G23" s="232" t="e">
        <f>AVERAGE(G20:G22)</f>
        <v>#DIV/0!</v>
      </c>
      <c r="H23" s="279"/>
      <c r="I23" s="185"/>
      <c r="J23" s="185"/>
      <c r="K23" s="185"/>
      <c r="L23" s="185"/>
      <c r="M23" s="185"/>
      <c r="N23" s="185"/>
      <c r="O23" s="185"/>
      <c r="P23" s="185"/>
      <c r="Q23" s="185"/>
      <c r="R23" s="185"/>
      <c r="S23" s="185"/>
      <c r="T23" s="185"/>
      <c r="U23" s="185"/>
      <c r="V23" s="185"/>
      <c r="W23" s="185"/>
      <c r="X23" s="185"/>
      <c r="Y23" s="185"/>
      <c r="Z23" s="185"/>
      <c r="AA23" s="185"/>
      <c r="AB23" s="185"/>
    </row>
    <row r="24" spans="1:28" ht="113.25" customHeight="1" x14ac:dyDescent="0.3">
      <c r="A24" s="362" t="e">
        <f>DESCRIPCION!#REF!</f>
        <v>#REF!</v>
      </c>
      <c r="B24" s="22" t="e">
        <f>DESCRIPCION!#REF!</f>
        <v>#REF!</v>
      </c>
      <c r="C24" s="228">
        <f>'CONTROLES Y EVALUACIÓN'!C110</f>
        <v>0</v>
      </c>
      <c r="D24" s="87" t="str">
        <f>'CONTROLES Y EVALUACIÓN'!H110</f>
        <v xml:space="preserve"> </v>
      </c>
      <c r="E24" s="87" t="str">
        <f>'CONTROLES Y EVALUACIÓN'!I110</f>
        <v>Seleccionar</v>
      </c>
      <c r="F24" s="229" t="str">
        <f>'CONTROLES Y EVALUACIÓN'!J110</f>
        <v xml:space="preserve"> </v>
      </c>
      <c r="G24" s="46" t="str">
        <f t="shared" ref="G24:G26" si="5">IF(F24="Fuerte",100,IF(F24="Moderado",50,IF(F24="Débil",0," ")))</f>
        <v xml:space="preserve"> </v>
      </c>
      <c r="H24" s="433" t="e">
        <f>IF(G27=100,"Fuerte",IF(AND(G27&gt;=50,G27&lt;=99),"Moderado",IF(AND(G27&gt;0,G27&lt;=49),"Débil"," ")))</f>
        <v>#DIV/0!</v>
      </c>
      <c r="I24" s="185"/>
      <c r="J24" s="185"/>
      <c r="K24" s="185"/>
      <c r="L24" s="185"/>
      <c r="M24" s="185"/>
      <c r="N24" s="185"/>
      <c r="O24" s="185"/>
      <c r="P24" s="185"/>
      <c r="Q24" s="185"/>
      <c r="R24" s="185"/>
      <c r="S24" s="185"/>
      <c r="T24" s="185"/>
      <c r="U24" s="185"/>
      <c r="V24" s="185"/>
      <c r="W24" s="185"/>
      <c r="X24" s="185"/>
      <c r="Y24" s="185"/>
      <c r="Z24" s="185"/>
      <c r="AA24" s="185"/>
      <c r="AB24" s="185"/>
    </row>
    <row r="25" spans="1:28" ht="113.25" customHeight="1" x14ac:dyDescent="0.3">
      <c r="A25" s="267"/>
      <c r="B25" s="22" t="e">
        <f>DESCRIPCION!#REF!</f>
        <v>#REF!</v>
      </c>
      <c r="C25" s="228">
        <f>'CONTROLES Y EVALUACIÓN'!C121</f>
        <v>0</v>
      </c>
      <c r="D25" s="87" t="str">
        <f>'CONTROLES Y EVALUACIÓN'!H121</f>
        <v xml:space="preserve"> </v>
      </c>
      <c r="E25" s="87" t="str">
        <f>'CONTROLES Y EVALUACIÓN'!I121</f>
        <v>Seleccionar</v>
      </c>
      <c r="F25" s="229" t="str">
        <f>'CONTROLES Y EVALUACIÓN'!J121</f>
        <v xml:space="preserve"> </v>
      </c>
      <c r="G25" s="46" t="str">
        <f t="shared" si="5"/>
        <v xml:space="preserve"> </v>
      </c>
      <c r="H25" s="279"/>
      <c r="I25" s="2"/>
      <c r="J25" s="2"/>
      <c r="K25" s="2"/>
      <c r="L25" s="2"/>
      <c r="M25" s="2"/>
      <c r="N25" s="2"/>
      <c r="O25" s="2"/>
      <c r="P25" s="2"/>
      <c r="Q25" s="2"/>
      <c r="R25" s="2"/>
      <c r="S25" s="2"/>
      <c r="T25" s="2"/>
      <c r="U25" s="2"/>
      <c r="V25" s="2"/>
      <c r="W25" s="2"/>
      <c r="X25" s="2"/>
      <c r="Y25" s="2"/>
      <c r="Z25" s="2"/>
      <c r="AA25" s="2"/>
      <c r="AB25" s="2"/>
    </row>
    <row r="26" spans="1:28" ht="123.75" customHeight="1" x14ac:dyDescent="0.3">
      <c r="A26" s="326"/>
      <c r="B26" s="22" t="e">
        <f>DESCRIPCION!#REF!</f>
        <v>#REF!</v>
      </c>
      <c r="C26" s="228">
        <f>'CONTROLES Y EVALUACIÓN'!C132</f>
        <v>0</v>
      </c>
      <c r="D26" s="87" t="str">
        <f>'CONTROLES Y EVALUACIÓN'!H132</f>
        <v xml:space="preserve"> </v>
      </c>
      <c r="E26" s="87" t="str">
        <f>'CONTROLES Y EVALUACIÓN'!I132</f>
        <v>Seleccionar</v>
      </c>
      <c r="F26" s="229" t="str">
        <f>'CONTROLES Y EVALUACIÓN'!J132</f>
        <v xml:space="preserve"> </v>
      </c>
      <c r="G26" s="46" t="str">
        <f t="shared" si="5"/>
        <v xml:space="preserve"> </v>
      </c>
      <c r="H26" s="279"/>
      <c r="I26" s="2"/>
      <c r="J26" s="2"/>
      <c r="K26" s="2"/>
      <c r="L26" s="2"/>
      <c r="M26" s="2"/>
      <c r="N26" s="2"/>
      <c r="O26" s="2"/>
      <c r="P26" s="2"/>
      <c r="Q26" s="2"/>
      <c r="R26" s="2"/>
      <c r="S26" s="2"/>
      <c r="T26" s="2"/>
      <c r="U26" s="2"/>
      <c r="V26" s="2"/>
      <c r="W26" s="2"/>
      <c r="X26" s="2"/>
      <c r="Y26" s="2"/>
      <c r="Z26" s="2"/>
      <c r="AA26" s="2"/>
      <c r="AB26" s="2"/>
    </row>
    <row r="27" spans="1:28" ht="31.5" customHeight="1" x14ac:dyDescent="0.3">
      <c r="A27" s="541"/>
      <c r="B27" s="314"/>
      <c r="C27" s="314"/>
      <c r="D27" s="314"/>
      <c r="E27" s="314"/>
      <c r="F27" s="333"/>
      <c r="G27" s="232" t="e">
        <f>AVERAGE(G24:G26)</f>
        <v>#DIV/0!</v>
      </c>
      <c r="H27" s="279"/>
      <c r="I27" s="2"/>
      <c r="J27" s="2"/>
      <c r="K27" s="2"/>
      <c r="L27" s="2"/>
      <c r="M27" s="2"/>
      <c r="N27" s="2"/>
      <c r="O27" s="2"/>
      <c r="P27" s="2"/>
      <c r="Q27" s="2"/>
      <c r="R27" s="2"/>
      <c r="S27" s="2"/>
      <c r="T27" s="2"/>
      <c r="U27" s="2"/>
      <c r="V27" s="2"/>
      <c r="W27" s="2"/>
      <c r="X27" s="2"/>
      <c r="Y27" s="2"/>
      <c r="Z27" s="2"/>
      <c r="AA27" s="2"/>
      <c r="AB27" s="2"/>
    </row>
    <row r="28" spans="1:28" ht="112.5" customHeight="1" x14ac:dyDescent="0.3">
      <c r="A28" s="362" t="e">
        <f>DESCRIPCION!#REF!</f>
        <v>#REF!</v>
      </c>
      <c r="B28" s="22" t="e">
        <f>DESCRIPCION!#REF!</f>
        <v>#REF!</v>
      </c>
      <c r="C28" s="228">
        <f>'CONTROLES Y EVALUACIÓN'!C143</f>
        <v>0</v>
      </c>
      <c r="D28" s="87" t="str">
        <f>'CONTROLES Y EVALUACIÓN'!H143</f>
        <v xml:space="preserve"> </v>
      </c>
      <c r="E28" s="87" t="str">
        <f>'CONTROLES Y EVALUACIÓN'!I143</f>
        <v>Seleccionar</v>
      </c>
      <c r="F28" s="229" t="str">
        <f>'CONTROLES Y EVALUACIÓN'!J143</f>
        <v xml:space="preserve"> </v>
      </c>
      <c r="G28" s="46" t="str">
        <f t="shared" ref="G28:G30" si="6">IF(F28="Fuerte",100,IF(F28="Moderado",50,IF(F28="Débil",0," ")))</f>
        <v xml:space="preserve"> </v>
      </c>
      <c r="H28" s="433" t="e">
        <f>IF(G31=100,"Fuerte",IF(AND(G31&gt;=50,G31&lt;=99),"Moderado",IF(AND(G31&gt;0,G31&lt;=49),"Débil"," ")))</f>
        <v>#DIV/0!</v>
      </c>
      <c r="I28" s="2"/>
      <c r="J28" s="2"/>
      <c r="K28" s="2"/>
      <c r="L28" s="2"/>
      <c r="M28" s="2"/>
      <c r="N28" s="2"/>
      <c r="O28" s="2"/>
      <c r="P28" s="2"/>
      <c r="Q28" s="2"/>
      <c r="R28" s="2"/>
      <c r="S28" s="2"/>
      <c r="T28" s="2"/>
      <c r="U28" s="2"/>
      <c r="V28" s="2"/>
      <c r="W28" s="2"/>
      <c r="X28" s="2"/>
      <c r="Y28" s="2"/>
      <c r="Z28" s="2"/>
      <c r="AA28" s="2"/>
      <c r="AB28" s="2"/>
    </row>
    <row r="29" spans="1:28" ht="99.75" customHeight="1" x14ac:dyDescent="0.3">
      <c r="A29" s="267"/>
      <c r="B29" s="22" t="e">
        <f>DESCRIPCION!#REF!</f>
        <v>#REF!</v>
      </c>
      <c r="C29" s="228">
        <f>'CONTROLES Y EVALUACIÓN'!C154</f>
        <v>0</v>
      </c>
      <c r="D29" s="87" t="str">
        <f>'CONTROLES Y EVALUACIÓN'!H154</f>
        <v xml:space="preserve"> </v>
      </c>
      <c r="E29" s="87" t="str">
        <f>'CONTROLES Y EVALUACIÓN'!I154</f>
        <v>Seleccionar</v>
      </c>
      <c r="F29" s="229" t="str">
        <f>'CONTROLES Y EVALUACIÓN'!J154</f>
        <v xml:space="preserve"> </v>
      </c>
      <c r="G29" s="46" t="str">
        <f t="shared" si="6"/>
        <v xml:space="preserve"> </v>
      </c>
      <c r="H29" s="279"/>
      <c r="I29" s="2"/>
      <c r="J29" s="2"/>
      <c r="K29" s="2"/>
      <c r="L29" s="2"/>
      <c r="M29" s="2"/>
      <c r="N29" s="2"/>
      <c r="O29" s="2"/>
      <c r="P29" s="2"/>
      <c r="Q29" s="2"/>
      <c r="R29" s="2"/>
      <c r="S29" s="2"/>
      <c r="T29" s="2"/>
      <c r="U29" s="2"/>
      <c r="V29" s="2"/>
      <c r="W29" s="2"/>
      <c r="X29" s="2"/>
      <c r="Y29" s="2"/>
      <c r="Z29" s="2"/>
      <c r="AA29" s="2"/>
      <c r="AB29" s="2"/>
    </row>
    <row r="30" spans="1:28" ht="96.75" customHeight="1" x14ac:dyDescent="0.3">
      <c r="A30" s="326"/>
      <c r="B30" s="22" t="e">
        <f>DESCRIPCION!#REF!</f>
        <v>#REF!</v>
      </c>
      <c r="C30" s="228">
        <f>'CONTROLES Y EVALUACIÓN'!C165</f>
        <v>0</v>
      </c>
      <c r="D30" s="87" t="str">
        <f>'CONTROLES Y EVALUACIÓN'!H165</f>
        <v xml:space="preserve"> </v>
      </c>
      <c r="E30" s="87" t="str">
        <f>'CONTROLES Y EVALUACIÓN'!I165</f>
        <v>Seleccionar</v>
      </c>
      <c r="F30" s="229" t="str">
        <f>'CONTROLES Y EVALUACIÓN'!J165</f>
        <v xml:space="preserve"> </v>
      </c>
      <c r="G30" s="46" t="str">
        <f t="shared" si="6"/>
        <v xml:space="preserve"> </v>
      </c>
      <c r="H30" s="279"/>
      <c r="I30" s="2"/>
      <c r="J30" s="2"/>
      <c r="K30" s="2"/>
      <c r="L30" s="2"/>
      <c r="M30" s="2"/>
      <c r="N30" s="2"/>
      <c r="O30" s="2"/>
      <c r="P30" s="2"/>
      <c r="Q30" s="2"/>
      <c r="R30" s="2"/>
      <c r="S30" s="2"/>
      <c r="T30" s="2"/>
      <c r="U30" s="2"/>
      <c r="V30" s="2"/>
      <c r="W30" s="2"/>
      <c r="X30" s="2"/>
      <c r="Y30" s="2"/>
      <c r="Z30" s="2"/>
      <c r="AA30" s="2"/>
      <c r="AB30" s="2"/>
    </row>
    <row r="31" spans="1:28" ht="24" customHeight="1" x14ac:dyDescent="0.3">
      <c r="A31" s="541"/>
      <c r="B31" s="314"/>
      <c r="C31" s="314"/>
      <c r="D31" s="314"/>
      <c r="E31" s="314"/>
      <c r="F31" s="333"/>
      <c r="G31" s="232" t="e">
        <f>AVERAGE(G28:G30)</f>
        <v>#DIV/0!</v>
      </c>
      <c r="H31" s="279"/>
      <c r="I31" s="2"/>
      <c r="J31" s="2"/>
      <c r="K31" s="2"/>
      <c r="L31" s="2"/>
      <c r="M31" s="2"/>
      <c r="N31" s="2"/>
      <c r="O31" s="2"/>
      <c r="P31" s="2"/>
      <c r="Q31" s="2"/>
      <c r="R31" s="2"/>
      <c r="S31" s="2"/>
      <c r="T31" s="2"/>
      <c r="U31" s="2"/>
      <c r="V31" s="2"/>
      <c r="W31" s="2"/>
      <c r="X31" s="2"/>
      <c r="Y31" s="2"/>
      <c r="Z31" s="2"/>
      <c r="AA31" s="2"/>
      <c r="AB31" s="2"/>
    </row>
    <row r="32" spans="1:28" ht="120" customHeight="1" x14ac:dyDescent="0.3">
      <c r="A32" s="362" t="e">
        <f>DESCRIPCION!#REF!</f>
        <v>#REF!</v>
      </c>
      <c r="B32" s="22" t="e">
        <f>DESCRIPCION!#REF!</f>
        <v>#REF!</v>
      </c>
      <c r="C32" s="228">
        <f>'CONTROLES Y EVALUACIÓN'!C176</f>
        <v>0</v>
      </c>
      <c r="D32" s="87" t="str">
        <f>'CONTROLES Y EVALUACIÓN'!H176</f>
        <v>Débil</v>
      </c>
      <c r="E32" s="87" t="str">
        <f>'CONTROLES Y EVALUACIÓN'!I176</f>
        <v>Fuerte (Siempre se Ejecuta)</v>
      </c>
      <c r="F32" s="229" t="str">
        <f>'CONTROLES Y EVALUACIÓN'!J176</f>
        <v>Débil</v>
      </c>
      <c r="G32" s="46">
        <f t="shared" ref="G32:G34" si="7">IF(F32="Fuerte",100,IF(F32="Moderado",50,IF(F32="Débil",0," ")))</f>
        <v>0</v>
      </c>
      <c r="H32" s="433" t="str">
        <f>IF(G35=100,"Fuerte",IF(AND(G35&gt;=50,G35&lt;=99),"Moderado",IF(AND(G35&gt;0,G35&lt;=49),"Débil"," ")))</f>
        <v xml:space="preserve"> </v>
      </c>
      <c r="I32" s="2"/>
      <c r="J32" s="2"/>
      <c r="K32" s="2"/>
      <c r="L32" s="2"/>
      <c r="M32" s="2"/>
      <c r="N32" s="2"/>
      <c r="O32" s="2"/>
      <c r="P32" s="2"/>
      <c r="Q32" s="2"/>
      <c r="R32" s="2"/>
      <c r="S32" s="2"/>
      <c r="T32" s="2"/>
      <c r="U32" s="2"/>
      <c r="V32" s="2"/>
      <c r="W32" s="2"/>
      <c r="X32" s="2"/>
      <c r="Y32" s="2"/>
      <c r="Z32" s="2"/>
      <c r="AA32" s="2"/>
      <c r="AB32" s="2"/>
    </row>
    <row r="33" spans="1:28" ht="114" customHeight="1" x14ac:dyDescent="0.3">
      <c r="A33" s="267"/>
      <c r="B33" s="22" t="e">
        <f>DESCRIPCION!#REF!</f>
        <v>#REF!</v>
      </c>
      <c r="C33" s="228">
        <f>'CONTROLES Y EVALUACIÓN'!C187</f>
        <v>0</v>
      </c>
      <c r="D33" s="87" t="str">
        <f>'CONTROLES Y EVALUACIÓN'!H187</f>
        <v xml:space="preserve"> </v>
      </c>
      <c r="E33" s="87" t="str">
        <f>'CONTROLES Y EVALUACIÓN'!I187</f>
        <v>Seleccionar</v>
      </c>
      <c r="F33" s="229" t="str">
        <f>'CONTROLES Y EVALUACIÓN'!J187</f>
        <v xml:space="preserve"> </v>
      </c>
      <c r="G33" s="46" t="str">
        <f t="shared" si="7"/>
        <v xml:space="preserve"> </v>
      </c>
      <c r="H33" s="279"/>
      <c r="I33" s="2"/>
      <c r="J33" s="2"/>
      <c r="K33" s="2"/>
      <c r="L33" s="2"/>
      <c r="M33" s="2"/>
      <c r="N33" s="2"/>
      <c r="O33" s="2"/>
      <c r="P33" s="2"/>
      <c r="Q33" s="2"/>
      <c r="R33" s="2"/>
      <c r="S33" s="2"/>
      <c r="T33" s="2"/>
      <c r="U33" s="2"/>
      <c r="V33" s="2"/>
      <c r="W33" s="2"/>
      <c r="X33" s="2"/>
      <c r="Y33" s="2"/>
      <c r="Z33" s="2"/>
      <c r="AA33" s="2"/>
      <c r="AB33" s="2"/>
    </row>
    <row r="34" spans="1:28" ht="100.5" customHeight="1" x14ac:dyDescent="0.3">
      <c r="A34" s="326"/>
      <c r="B34" s="22" t="e">
        <f>DESCRIPCION!#REF!</f>
        <v>#REF!</v>
      </c>
      <c r="C34" s="228">
        <f>'CONTROLES Y EVALUACIÓN'!C198</f>
        <v>0</v>
      </c>
      <c r="D34" s="87" t="str">
        <f>'CONTROLES Y EVALUACIÓN'!H198</f>
        <v xml:space="preserve"> </v>
      </c>
      <c r="E34" s="87" t="str">
        <f>'CONTROLES Y EVALUACIÓN'!I198</f>
        <v>Seleccionar</v>
      </c>
      <c r="F34" s="229" t="str">
        <f>'CONTROLES Y EVALUACIÓN'!J198</f>
        <v xml:space="preserve"> </v>
      </c>
      <c r="G34" s="46" t="str">
        <f t="shared" si="7"/>
        <v xml:space="preserve"> </v>
      </c>
      <c r="H34" s="279"/>
      <c r="I34" s="2"/>
      <c r="J34" s="2"/>
      <c r="K34" s="2"/>
      <c r="L34" s="2"/>
      <c r="M34" s="2"/>
      <c r="N34" s="2"/>
      <c r="O34" s="2"/>
      <c r="P34" s="2"/>
      <c r="Q34" s="2"/>
      <c r="R34" s="2"/>
      <c r="S34" s="2"/>
      <c r="T34" s="2"/>
      <c r="U34" s="2"/>
      <c r="V34" s="2"/>
      <c r="W34" s="2"/>
      <c r="X34" s="2"/>
      <c r="Y34" s="2"/>
      <c r="Z34" s="2"/>
      <c r="AA34" s="2"/>
      <c r="AB34" s="2"/>
    </row>
    <row r="35" spans="1:28" ht="30" customHeight="1" x14ac:dyDescent="0.3">
      <c r="A35" s="541"/>
      <c r="B35" s="314"/>
      <c r="C35" s="314"/>
      <c r="D35" s="314"/>
      <c r="E35" s="314"/>
      <c r="F35" s="333"/>
      <c r="G35" s="232">
        <f>AVERAGE(G32:G34)</f>
        <v>0</v>
      </c>
      <c r="H35" s="279"/>
      <c r="I35" s="2"/>
      <c r="J35" s="2"/>
      <c r="K35" s="2"/>
      <c r="L35" s="2"/>
      <c r="M35" s="2"/>
      <c r="N35" s="2"/>
      <c r="O35" s="2"/>
      <c r="P35" s="2"/>
      <c r="Q35" s="2"/>
      <c r="R35" s="2"/>
      <c r="S35" s="2"/>
      <c r="T35" s="2"/>
      <c r="U35" s="2"/>
      <c r="V35" s="2"/>
      <c r="W35" s="2"/>
      <c r="X35" s="2"/>
      <c r="Y35" s="2"/>
      <c r="Z35" s="2"/>
      <c r="AA35" s="2"/>
      <c r="AB35" s="2"/>
    </row>
    <row r="36" spans="1:28" ht="107.25" customHeight="1" x14ac:dyDescent="0.3">
      <c r="A36" s="362" t="e">
        <f>DESCRIPCION!#REF!</f>
        <v>#REF!</v>
      </c>
      <c r="B36" s="22" t="e">
        <f>DESCRIPCION!#REF!</f>
        <v>#REF!</v>
      </c>
      <c r="C36" s="228">
        <f>'CONTROLES Y EVALUACIÓN'!C209</f>
        <v>0</v>
      </c>
      <c r="D36" s="87" t="str">
        <f>'CONTROLES Y EVALUACIÓN'!H209</f>
        <v xml:space="preserve"> </v>
      </c>
      <c r="E36" s="87" t="str">
        <f>'CONTROLES Y EVALUACIÓN'!I209</f>
        <v>Seleccionar</v>
      </c>
      <c r="F36" s="229" t="str">
        <f>'CONTROLES Y EVALUACIÓN'!J209</f>
        <v xml:space="preserve"> </v>
      </c>
      <c r="G36" s="46" t="str">
        <f t="shared" ref="G36:G38" si="8">IF(F36="Fuerte",100,IF(F36="Moderado",50,IF(F36="Débil",0," ")))</f>
        <v xml:space="preserve"> </v>
      </c>
      <c r="H36" s="433" t="e">
        <f>IF(G39=100,"Fuerte",IF(AND(G39&gt;=50,G39&lt;=99),"Moderado",IF(AND(G39&gt;0,G39&lt;=49),"Débil"," ")))</f>
        <v>#DIV/0!</v>
      </c>
      <c r="I36" s="2"/>
      <c r="J36" s="2"/>
      <c r="K36" s="2"/>
      <c r="L36" s="2"/>
      <c r="M36" s="2"/>
      <c r="N36" s="2"/>
      <c r="O36" s="2"/>
      <c r="P36" s="2"/>
      <c r="Q36" s="2"/>
      <c r="R36" s="2"/>
      <c r="S36" s="2"/>
      <c r="T36" s="2"/>
      <c r="U36" s="2"/>
      <c r="V36" s="2"/>
      <c r="W36" s="2"/>
      <c r="X36" s="2"/>
      <c r="Y36" s="2"/>
      <c r="Z36" s="2"/>
      <c r="AA36" s="2"/>
      <c r="AB36" s="2"/>
    </row>
    <row r="37" spans="1:28" ht="108.75" customHeight="1" x14ac:dyDescent="0.3">
      <c r="A37" s="267"/>
      <c r="B37" s="22" t="e">
        <f>DESCRIPCION!#REF!</f>
        <v>#REF!</v>
      </c>
      <c r="C37" s="228">
        <f>'CONTROLES Y EVALUACIÓN'!C220</f>
        <v>0</v>
      </c>
      <c r="D37" s="87" t="str">
        <f>'CONTROLES Y EVALUACIÓN'!H220</f>
        <v xml:space="preserve"> </v>
      </c>
      <c r="E37" s="87" t="str">
        <f>'CONTROLES Y EVALUACIÓN'!I220</f>
        <v>Moderado (Algunas veces se ejecuta)</v>
      </c>
      <c r="F37" s="229" t="str">
        <f>'CONTROLES Y EVALUACIÓN'!J220</f>
        <v xml:space="preserve"> </v>
      </c>
      <c r="G37" s="46" t="str">
        <f t="shared" si="8"/>
        <v xml:space="preserve"> </v>
      </c>
      <c r="H37" s="279"/>
      <c r="I37" s="2"/>
      <c r="J37" s="2"/>
      <c r="K37" s="2"/>
      <c r="L37" s="2"/>
      <c r="M37" s="2"/>
      <c r="N37" s="2"/>
      <c r="O37" s="2"/>
      <c r="P37" s="2"/>
      <c r="Q37" s="2"/>
      <c r="R37" s="2"/>
      <c r="S37" s="2"/>
      <c r="T37" s="2"/>
      <c r="U37" s="2"/>
      <c r="V37" s="2"/>
      <c r="W37" s="2"/>
      <c r="X37" s="2"/>
      <c r="Y37" s="2"/>
      <c r="Z37" s="2"/>
      <c r="AA37" s="2"/>
      <c r="AB37" s="2"/>
    </row>
    <row r="38" spans="1:28" ht="111" customHeight="1" x14ac:dyDescent="0.3">
      <c r="A38" s="326"/>
      <c r="B38" s="22" t="e">
        <f>DESCRIPCION!#REF!</f>
        <v>#REF!</v>
      </c>
      <c r="C38" s="228">
        <f>'CONTROLES Y EVALUACIÓN'!C231</f>
        <v>0</v>
      </c>
      <c r="D38" s="87" t="str">
        <f>'CONTROLES Y EVALUACIÓN'!H231</f>
        <v xml:space="preserve"> </v>
      </c>
      <c r="E38" s="87" t="str">
        <f>'CONTROLES Y EVALUACIÓN'!I231</f>
        <v>Seleccionar</v>
      </c>
      <c r="F38" s="229" t="str">
        <f>'CONTROLES Y EVALUACIÓN'!J231</f>
        <v xml:space="preserve"> </v>
      </c>
      <c r="G38" s="46" t="str">
        <f t="shared" si="8"/>
        <v xml:space="preserve"> </v>
      </c>
      <c r="H38" s="279"/>
      <c r="I38" s="2"/>
      <c r="J38" s="2"/>
      <c r="K38" s="2"/>
      <c r="L38" s="2"/>
      <c r="M38" s="2"/>
      <c r="N38" s="2"/>
      <c r="O38" s="2"/>
      <c r="P38" s="2"/>
      <c r="Q38" s="2"/>
      <c r="R38" s="2"/>
      <c r="S38" s="2"/>
      <c r="T38" s="2"/>
      <c r="U38" s="2"/>
      <c r="V38" s="2"/>
      <c r="W38" s="2"/>
      <c r="X38" s="2"/>
      <c r="Y38" s="2"/>
      <c r="Z38" s="2"/>
      <c r="AA38" s="2"/>
      <c r="AB38" s="2"/>
    </row>
    <row r="39" spans="1:28" ht="31.5" customHeight="1" x14ac:dyDescent="0.3">
      <c r="A39" s="541"/>
      <c r="B39" s="314"/>
      <c r="C39" s="314"/>
      <c r="D39" s="314"/>
      <c r="E39" s="314"/>
      <c r="F39" s="333"/>
      <c r="G39" s="232" t="e">
        <f>AVERAGE(G36:G38)</f>
        <v>#DIV/0!</v>
      </c>
      <c r="H39" s="279"/>
      <c r="I39" s="2"/>
      <c r="J39" s="2"/>
      <c r="K39" s="2"/>
      <c r="L39" s="2"/>
      <c r="M39" s="2"/>
      <c r="N39" s="2"/>
      <c r="O39" s="2"/>
      <c r="P39" s="2"/>
      <c r="Q39" s="2"/>
      <c r="R39" s="2"/>
      <c r="S39" s="2"/>
      <c r="T39" s="2"/>
      <c r="U39" s="2"/>
      <c r="V39" s="2"/>
      <c r="W39" s="2"/>
      <c r="X39" s="2"/>
      <c r="Y39" s="2"/>
      <c r="Z39" s="2"/>
      <c r="AA39" s="2"/>
      <c r="AB39" s="2"/>
    </row>
    <row r="40" spans="1:28" ht="85.5" customHeight="1" x14ac:dyDescent="0.3">
      <c r="A40" s="362" t="e">
        <f>DESCRIPCION!#REF!</f>
        <v>#REF!</v>
      </c>
      <c r="B40" s="22" t="e">
        <f>DESCRIPCION!#REF!</f>
        <v>#REF!</v>
      </c>
      <c r="C40" s="228">
        <f>'CONTROLES Y EVALUACIÓN'!C242</f>
        <v>0</v>
      </c>
      <c r="D40" s="87" t="str">
        <f>'CONTROLES Y EVALUACIÓN'!H242</f>
        <v xml:space="preserve"> </v>
      </c>
      <c r="E40" s="87" t="str">
        <f>'CONTROLES Y EVALUACIÓN'!I242</f>
        <v>Seleccionar</v>
      </c>
      <c r="F40" s="229" t="str">
        <f>'CONTROLES Y EVALUACIÓN'!J242</f>
        <v xml:space="preserve"> </v>
      </c>
      <c r="G40" s="46" t="str">
        <f t="shared" ref="G40:G42" si="9">IF(F40="Fuerte",100,IF(F40="Moderado",50,IF(F40="Débil",0," ")))</f>
        <v xml:space="preserve"> </v>
      </c>
      <c r="H40" s="433" t="e">
        <f>IF(G43=100,"Fuerte",IF(AND(G43&gt;=50,G43&lt;=99),"Moderado",IF(AND(G43&gt;0,G43&lt;=49),"Débil"," ")))</f>
        <v>#DIV/0!</v>
      </c>
      <c r="I40" s="2"/>
      <c r="J40" s="2"/>
      <c r="K40" s="2"/>
      <c r="L40" s="2"/>
      <c r="M40" s="2"/>
      <c r="N40" s="2"/>
      <c r="O40" s="2"/>
      <c r="P40" s="2"/>
      <c r="Q40" s="2"/>
      <c r="R40" s="2"/>
      <c r="S40" s="2"/>
      <c r="T40" s="2"/>
      <c r="U40" s="2"/>
      <c r="V40" s="2"/>
      <c r="W40" s="2"/>
      <c r="X40" s="2"/>
      <c r="Y40" s="2"/>
      <c r="Z40" s="2"/>
      <c r="AA40" s="2"/>
      <c r="AB40" s="2"/>
    </row>
    <row r="41" spans="1:28" ht="92.25" customHeight="1" x14ac:dyDescent="0.3">
      <c r="A41" s="267"/>
      <c r="B41" s="22" t="e">
        <f>DESCRIPCION!#REF!</f>
        <v>#REF!</v>
      </c>
      <c r="C41" s="228">
        <f>'CONTROLES Y EVALUACIÓN'!C253</f>
        <v>0</v>
      </c>
      <c r="D41" s="87" t="str">
        <f>'CONTROLES Y EVALUACIÓN'!H253</f>
        <v xml:space="preserve"> </v>
      </c>
      <c r="E41" s="87" t="str">
        <f>'CONTROLES Y EVALUACIÓN'!I253</f>
        <v>Seleccionar</v>
      </c>
      <c r="F41" s="229" t="str">
        <f>'CONTROLES Y EVALUACIÓN'!J253</f>
        <v xml:space="preserve"> </v>
      </c>
      <c r="G41" s="46" t="str">
        <f t="shared" si="9"/>
        <v xml:space="preserve"> </v>
      </c>
      <c r="H41" s="279"/>
      <c r="I41" s="2"/>
      <c r="J41" s="2"/>
      <c r="K41" s="2"/>
      <c r="L41" s="2"/>
      <c r="M41" s="2"/>
      <c r="N41" s="2"/>
      <c r="O41" s="2"/>
      <c r="P41" s="2"/>
      <c r="Q41" s="2"/>
      <c r="R41" s="2"/>
      <c r="S41" s="2"/>
      <c r="T41" s="2"/>
      <c r="U41" s="2"/>
      <c r="V41" s="2"/>
      <c r="W41" s="2"/>
      <c r="X41" s="2"/>
      <c r="Y41" s="2"/>
      <c r="Z41" s="2"/>
      <c r="AA41" s="2"/>
      <c r="AB41" s="2"/>
    </row>
    <row r="42" spans="1:28" ht="86.25" customHeight="1" x14ac:dyDescent="0.3">
      <c r="A42" s="326"/>
      <c r="B42" s="22" t="e">
        <f>DESCRIPCION!#REF!</f>
        <v>#REF!</v>
      </c>
      <c r="C42" s="228">
        <f>'CONTROLES Y EVALUACIÓN'!C264</f>
        <v>0</v>
      </c>
      <c r="D42" s="87" t="str">
        <f>'CONTROLES Y EVALUACIÓN'!H264</f>
        <v xml:space="preserve"> </v>
      </c>
      <c r="E42" s="87" t="str">
        <f>'CONTROLES Y EVALUACIÓN'!I264</f>
        <v>Seleccionar</v>
      </c>
      <c r="F42" s="229" t="str">
        <f>'CONTROLES Y EVALUACIÓN'!J264</f>
        <v xml:space="preserve"> </v>
      </c>
      <c r="G42" s="46" t="str">
        <f t="shared" si="9"/>
        <v xml:space="preserve"> </v>
      </c>
      <c r="H42" s="279"/>
      <c r="I42" s="2"/>
      <c r="J42" s="2"/>
      <c r="K42" s="2"/>
      <c r="L42" s="2"/>
      <c r="M42" s="2"/>
      <c r="N42" s="2"/>
      <c r="O42" s="2"/>
      <c r="P42" s="2"/>
      <c r="Q42" s="2"/>
      <c r="R42" s="2"/>
      <c r="S42" s="2"/>
      <c r="T42" s="2"/>
      <c r="U42" s="2"/>
      <c r="V42" s="2"/>
      <c r="W42" s="2"/>
      <c r="X42" s="2"/>
      <c r="Y42" s="2"/>
      <c r="Z42" s="2"/>
      <c r="AA42" s="2"/>
      <c r="AB42" s="2"/>
    </row>
    <row r="43" spans="1:28" ht="28.5" customHeight="1" x14ac:dyDescent="0.3">
      <c r="A43" s="541"/>
      <c r="B43" s="314"/>
      <c r="C43" s="314"/>
      <c r="D43" s="314"/>
      <c r="E43" s="314"/>
      <c r="F43" s="333"/>
      <c r="G43" s="232" t="e">
        <f>AVERAGE(G40:G42)</f>
        <v>#DIV/0!</v>
      </c>
      <c r="H43" s="279"/>
      <c r="I43" s="2"/>
      <c r="J43" s="2"/>
      <c r="K43" s="2"/>
      <c r="L43" s="2"/>
      <c r="M43" s="2"/>
      <c r="N43" s="2"/>
      <c r="O43" s="2"/>
      <c r="P43" s="2"/>
      <c r="Q43" s="2"/>
      <c r="R43" s="2"/>
      <c r="S43" s="2"/>
      <c r="T43" s="2"/>
      <c r="U43" s="2"/>
      <c r="V43" s="2"/>
      <c r="W43" s="2"/>
      <c r="X43" s="2"/>
      <c r="Y43" s="2"/>
      <c r="Z43" s="2"/>
      <c r="AA43" s="2"/>
      <c r="AB43" s="2"/>
    </row>
    <row r="44" spans="1:28" ht="71.25" customHeight="1" x14ac:dyDescent="0.3">
      <c r="A44" s="362" t="e">
        <f>DESCRIPCION!#REF!</f>
        <v>#REF!</v>
      </c>
      <c r="B44" s="22" t="e">
        <f>DESCRIPCION!#REF!</f>
        <v>#REF!</v>
      </c>
      <c r="C44" s="228">
        <f>'CONTROLES Y EVALUACIÓN'!C275</f>
        <v>0</v>
      </c>
      <c r="D44" s="87" t="str">
        <f>'CONTROLES Y EVALUACIÓN'!H275</f>
        <v xml:space="preserve"> </v>
      </c>
      <c r="E44" s="87" t="str">
        <f>'CONTROLES Y EVALUACIÓN'!I275</f>
        <v>Seleccionar</v>
      </c>
      <c r="F44" s="229" t="str">
        <f>'CONTROLES Y EVALUACIÓN'!J275</f>
        <v xml:space="preserve"> </v>
      </c>
      <c r="G44" s="46" t="str">
        <f t="shared" ref="G44:G46" si="10">IF(F44="Fuerte",100,IF(F44="Moderado",50,IF(F44="Débil",0," ")))</f>
        <v xml:space="preserve"> </v>
      </c>
      <c r="H44" s="433" t="e">
        <f>IF(G47=100,"Fuerte",IF(AND(G47&gt;=50,G47&lt;=99),"Moderado",IF(AND(G47&gt;0,G47&lt;=49),"Débil"," ")))</f>
        <v>#DIV/0!</v>
      </c>
      <c r="I44" s="2"/>
      <c r="J44" s="2"/>
      <c r="K44" s="2"/>
      <c r="L44" s="2"/>
      <c r="M44" s="2"/>
      <c r="N44" s="2"/>
      <c r="O44" s="2"/>
      <c r="P44" s="2"/>
      <c r="Q44" s="2"/>
      <c r="R44" s="2"/>
      <c r="S44" s="2"/>
      <c r="T44" s="2"/>
      <c r="U44" s="2"/>
      <c r="V44" s="2"/>
      <c r="W44" s="2"/>
      <c r="X44" s="2"/>
      <c r="Y44" s="2"/>
      <c r="Z44" s="2"/>
      <c r="AA44" s="2"/>
      <c r="AB44" s="2"/>
    </row>
    <row r="45" spans="1:28" ht="91.5" customHeight="1" x14ac:dyDescent="0.3">
      <c r="A45" s="267"/>
      <c r="B45" s="22" t="e">
        <f>DESCRIPCION!#REF!</f>
        <v>#REF!</v>
      </c>
      <c r="C45" s="228">
        <f>'CONTROLES Y EVALUACIÓN'!C286</f>
        <v>0</v>
      </c>
      <c r="D45" s="87" t="str">
        <f>'CONTROLES Y EVALUACIÓN'!H286</f>
        <v xml:space="preserve"> </v>
      </c>
      <c r="E45" s="87" t="str">
        <f>'CONTROLES Y EVALUACIÓN'!I286</f>
        <v>Seleccionar</v>
      </c>
      <c r="F45" s="229" t="str">
        <f>'CONTROLES Y EVALUACIÓN'!J286</f>
        <v xml:space="preserve"> </v>
      </c>
      <c r="G45" s="46" t="str">
        <f t="shared" si="10"/>
        <v xml:space="preserve"> </v>
      </c>
      <c r="H45" s="279"/>
      <c r="I45" s="2"/>
      <c r="J45" s="2"/>
      <c r="K45" s="2"/>
      <c r="L45" s="2"/>
      <c r="M45" s="2"/>
      <c r="N45" s="2"/>
      <c r="O45" s="2"/>
      <c r="P45" s="2"/>
      <c r="Q45" s="2"/>
      <c r="R45" s="2"/>
      <c r="S45" s="2"/>
      <c r="T45" s="2"/>
      <c r="U45" s="2"/>
      <c r="V45" s="2"/>
      <c r="W45" s="2"/>
      <c r="X45" s="2"/>
      <c r="Y45" s="2"/>
      <c r="Z45" s="2"/>
      <c r="AA45" s="2"/>
      <c r="AB45" s="2"/>
    </row>
    <row r="46" spans="1:28" ht="85.5" customHeight="1" x14ac:dyDescent="0.3">
      <c r="A46" s="326"/>
      <c r="B46" s="22" t="e">
        <f>DESCRIPCION!#REF!</f>
        <v>#REF!</v>
      </c>
      <c r="C46" s="228">
        <f>'CONTROLES Y EVALUACIÓN'!C297</f>
        <v>0</v>
      </c>
      <c r="D46" s="87" t="str">
        <f>'CONTROLES Y EVALUACIÓN'!H297</f>
        <v xml:space="preserve"> </v>
      </c>
      <c r="E46" s="87" t="str">
        <f>'CONTROLES Y EVALUACIÓN'!I297</f>
        <v>Seleccionar</v>
      </c>
      <c r="F46" s="229" t="str">
        <f>'CONTROLES Y EVALUACIÓN'!J297</f>
        <v xml:space="preserve"> </v>
      </c>
      <c r="G46" s="46" t="str">
        <f t="shared" si="10"/>
        <v xml:space="preserve"> </v>
      </c>
      <c r="H46" s="279"/>
      <c r="I46" s="2"/>
      <c r="J46" s="2"/>
      <c r="K46" s="2"/>
      <c r="L46" s="2"/>
      <c r="M46" s="2"/>
      <c r="N46" s="2"/>
      <c r="O46" s="2"/>
      <c r="P46" s="2"/>
      <c r="Q46" s="2"/>
      <c r="R46" s="2"/>
      <c r="S46" s="2"/>
      <c r="T46" s="2"/>
      <c r="U46" s="2"/>
      <c r="V46" s="2"/>
      <c r="W46" s="2"/>
      <c r="X46" s="2"/>
      <c r="Y46" s="2"/>
      <c r="Z46" s="2"/>
      <c r="AA46" s="2"/>
      <c r="AB46" s="2"/>
    </row>
    <row r="47" spans="1:28" ht="33.75" customHeight="1" x14ac:dyDescent="0.3">
      <c r="A47" s="541"/>
      <c r="B47" s="314"/>
      <c r="C47" s="314"/>
      <c r="D47" s="314"/>
      <c r="E47" s="314"/>
      <c r="F47" s="333"/>
      <c r="G47" s="232" t="e">
        <f>AVERAGE(G44:G46)</f>
        <v>#DIV/0!</v>
      </c>
      <c r="H47" s="279"/>
      <c r="I47" s="2"/>
      <c r="J47" s="2"/>
      <c r="K47" s="2"/>
      <c r="L47" s="2"/>
      <c r="M47" s="2"/>
      <c r="N47" s="2"/>
      <c r="O47" s="2"/>
      <c r="P47" s="2"/>
      <c r="Q47" s="2"/>
      <c r="R47" s="2"/>
      <c r="S47" s="2"/>
      <c r="T47" s="2"/>
      <c r="U47" s="2"/>
      <c r="V47" s="2"/>
      <c r="W47" s="2"/>
      <c r="X47" s="2"/>
      <c r="Y47" s="2"/>
      <c r="Z47" s="2"/>
      <c r="AA47" s="2"/>
      <c r="AB47" s="2"/>
    </row>
    <row r="48" spans="1:28" ht="107.25" customHeight="1" x14ac:dyDescent="0.3">
      <c r="A48" s="410" t="e">
        <f>DESCRIPCION!#REF!</f>
        <v>#REF!</v>
      </c>
      <c r="B48" s="22" t="e">
        <f>DESCRIPCION!#REF!</f>
        <v>#REF!</v>
      </c>
      <c r="C48" s="228">
        <f>'CONTROLES Y EVALUACIÓN'!C308</f>
        <v>0</v>
      </c>
      <c r="D48" s="87" t="str">
        <f>'CONTROLES Y EVALUACIÓN'!H308</f>
        <v xml:space="preserve"> </v>
      </c>
      <c r="E48" s="87" t="str">
        <f>'CONTROLES Y EVALUACIÓN'!I308</f>
        <v>Seleccionar</v>
      </c>
      <c r="F48" s="229" t="str">
        <f>'CONTROLES Y EVALUACIÓN'!J308</f>
        <v xml:space="preserve"> </v>
      </c>
      <c r="G48" s="46" t="str">
        <f t="shared" ref="G48:G50" si="11">IF(F48="Fuerte",100,IF(F48="Moderado",50,IF(F48="Débil",0," ")))</f>
        <v xml:space="preserve"> </v>
      </c>
      <c r="H48" s="433" t="e">
        <f>IF(G51=100,"Fuerte",IF(AND(G51&gt;=50,G51&lt;=99),"Moderado",IF(AND(G51&gt;0,G51&lt;=49),"Débil"," ")))</f>
        <v>#DIV/0!</v>
      </c>
      <c r="I48" s="2"/>
      <c r="J48" s="2"/>
      <c r="K48" s="2"/>
      <c r="L48" s="2"/>
      <c r="M48" s="2"/>
      <c r="N48" s="2"/>
      <c r="O48" s="2"/>
      <c r="P48" s="2"/>
      <c r="Q48" s="2"/>
      <c r="R48" s="2"/>
      <c r="S48" s="2"/>
      <c r="T48" s="2"/>
      <c r="U48" s="2"/>
      <c r="V48" s="2"/>
      <c r="W48" s="2"/>
      <c r="X48" s="2"/>
      <c r="Y48" s="2"/>
      <c r="Z48" s="2"/>
      <c r="AA48" s="2"/>
      <c r="AB48" s="2"/>
    </row>
    <row r="49" spans="1:28" ht="99.75" customHeight="1" x14ac:dyDescent="0.3">
      <c r="A49" s="267"/>
      <c r="B49" s="22" t="e">
        <f>DESCRIPCION!#REF!</f>
        <v>#REF!</v>
      </c>
      <c r="C49" s="228">
        <f>'CONTROLES Y EVALUACIÓN'!C319</f>
        <v>0</v>
      </c>
      <c r="D49" s="87" t="str">
        <f>'CONTROLES Y EVALUACIÓN'!H319</f>
        <v xml:space="preserve"> </v>
      </c>
      <c r="E49" s="87" t="str">
        <f>'CONTROLES Y EVALUACIÓN'!I319</f>
        <v>Fuerte (Siempre se Ejecuta)</v>
      </c>
      <c r="F49" s="229" t="str">
        <f>'CONTROLES Y EVALUACIÓN'!J319</f>
        <v xml:space="preserve"> </v>
      </c>
      <c r="G49" s="46" t="str">
        <f t="shared" si="11"/>
        <v xml:space="preserve"> </v>
      </c>
      <c r="H49" s="279"/>
      <c r="I49" s="2"/>
      <c r="J49" s="2"/>
      <c r="K49" s="2"/>
      <c r="L49" s="2"/>
      <c r="M49" s="2"/>
      <c r="N49" s="2"/>
      <c r="O49" s="2"/>
      <c r="P49" s="2"/>
      <c r="Q49" s="2"/>
      <c r="R49" s="2"/>
      <c r="S49" s="2"/>
      <c r="T49" s="2"/>
      <c r="U49" s="2"/>
      <c r="V49" s="2"/>
      <c r="W49" s="2"/>
      <c r="X49" s="2"/>
      <c r="Y49" s="2"/>
      <c r="Z49" s="2"/>
      <c r="AA49" s="2"/>
      <c r="AB49" s="2"/>
    </row>
    <row r="50" spans="1:28" ht="96" customHeight="1" x14ac:dyDescent="0.3">
      <c r="A50" s="326"/>
      <c r="B50" s="22" t="e">
        <f>DESCRIPCION!#REF!</f>
        <v>#REF!</v>
      </c>
      <c r="C50" s="228">
        <f>'CONTROLES Y EVALUACIÓN'!C330</f>
        <v>0</v>
      </c>
      <c r="D50" s="87" t="str">
        <f>'CONTROLES Y EVALUACIÓN'!H330</f>
        <v xml:space="preserve"> </v>
      </c>
      <c r="E50" s="87" t="str">
        <f>'CONTROLES Y EVALUACIÓN'!I330</f>
        <v>Seleccionar</v>
      </c>
      <c r="F50" s="229" t="str">
        <f>'CONTROLES Y EVALUACIÓN'!J330</f>
        <v xml:space="preserve"> </v>
      </c>
      <c r="G50" s="46" t="str">
        <f t="shared" si="11"/>
        <v xml:space="preserve"> </v>
      </c>
      <c r="H50" s="279"/>
      <c r="I50" s="2"/>
      <c r="J50" s="2"/>
      <c r="K50" s="2"/>
      <c r="L50" s="2"/>
      <c r="M50" s="2"/>
      <c r="N50" s="2"/>
      <c r="O50" s="2"/>
      <c r="P50" s="2"/>
      <c r="Q50" s="2"/>
      <c r="R50" s="2"/>
      <c r="S50" s="2"/>
      <c r="T50" s="2"/>
      <c r="U50" s="2"/>
      <c r="V50" s="2"/>
      <c r="W50" s="2"/>
      <c r="X50" s="2"/>
      <c r="Y50" s="2"/>
      <c r="Z50" s="2"/>
      <c r="AA50" s="2"/>
      <c r="AB50" s="2"/>
    </row>
    <row r="51" spans="1:28" ht="30.75" customHeight="1" x14ac:dyDescent="0.3">
      <c r="A51" s="542"/>
      <c r="B51" s="285"/>
      <c r="C51" s="285"/>
      <c r="D51" s="285"/>
      <c r="E51" s="285"/>
      <c r="F51" s="342"/>
      <c r="G51" s="233" t="e">
        <f>AVERAGE(G48:G50)</f>
        <v>#DIV/0!</v>
      </c>
      <c r="H51" s="280"/>
      <c r="I51" s="2"/>
      <c r="J51" s="2"/>
      <c r="K51" s="2"/>
      <c r="L51" s="2"/>
      <c r="M51" s="2"/>
      <c r="N51" s="2"/>
      <c r="O51" s="2"/>
      <c r="P51" s="2"/>
      <c r="Q51" s="2"/>
      <c r="R51" s="2"/>
      <c r="S51" s="2"/>
      <c r="T51" s="2"/>
      <c r="U51" s="2"/>
      <c r="V51" s="2"/>
      <c r="W51" s="2"/>
      <c r="X51" s="2"/>
      <c r="Y51" s="2"/>
      <c r="Z51" s="2"/>
      <c r="AA51" s="2"/>
      <c r="AB51" s="2"/>
    </row>
    <row r="52" spans="1:28"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row r="253" spans="1:28" ht="15.75" customHeight="1" x14ac:dyDescent="0.3"/>
    <row r="254" spans="1:28" ht="15.75" customHeight="1" x14ac:dyDescent="0.3"/>
    <row r="255" spans="1:28" ht="15.75" customHeight="1" x14ac:dyDescent="0.3"/>
    <row r="256" spans="1:2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7">
    <mergeCell ref="A24:A26"/>
    <mergeCell ref="A28:A30"/>
    <mergeCell ref="A32:A34"/>
    <mergeCell ref="H11:H15"/>
    <mergeCell ref="A15:F15"/>
    <mergeCell ref="H16:H19"/>
    <mergeCell ref="A19:F19"/>
    <mergeCell ref="A23:F23"/>
    <mergeCell ref="A11:A14"/>
    <mergeCell ref="A16:A18"/>
    <mergeCell ref="A20:A22"/>
    <mergeCell ref="H40:H43"/>
    <mergeCell ref="H44:H47"/>
    <mergeCell ref="H48:H51"/>
    <mergeCell ref="A27:F27"/>
    <mergeCell ref="A31:F31"/>
    <mergeCell ref="A35:F35"/>
    <mergeCell ref="A39:F39"/>
    <mergeCell ref="A43:F43"/>
    <mergeCell ref="A47:F47"/>
    <mergeCell ref="A51:F51"/>
    <mergeCell ref="A36:A38"/>
    <mergeCell ref="A40:A42"/>
    <mergeCell ref="A44:A46"/>
    <mergeCell ref="A48:A50"/>
    <mergeCell ref="H20:H23"/>
    <mergeCell ref="H24:H27"/>
    <mergeCell ref="H28:H31"/>
    <mergeCell ref="H32:H35"/>
    <mergeCell ref="H36:H39"/>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workbookViewId="0">
      <selection activeCell="O3" sqref="O3"/>
    </sheetView>
  </sheetViews>
  <sheetFormatPr baseColWidth="10" defaultColWidth="14.44140625" defaultRowHeight="15" customHeight="1" x14ac:dyDescent="0.3"/>
  <cols>
    <col min="1" max="7" width="10.6640625" customWidth="1"/>
    <col min="8" max="9" width="10.44140625" customWidth="1"/>
    <col min="10" max="10" width="10.6640625" customWidth="1"/>
    <col min="11" max="11" width="16" customWidth="1"/>
    <col min="12" max="24" width="10.6640625" customWidth="1"/>
  </cols>
  <sheetData>
    <row r="1" spans="1:12" ht="14.4" x14ac:dyDescent="0.3">
      <c r="A1" s="483"/>
      <c r="B1" s="271"/>
      <c r="C1" s="269" t="str">
        <f>CONTEXTO!B1</f>
        <v>PROCESO:  SISTEMA INTEGRADO DE GESTIÓN Y MIPG</v>
      </c>
      <c r="D1" s="270"/>
      <c r="E1" s="270"/>
      <c r="F1" s="271"/>
      <c r="G1" s="281" t="s">
        <v>1</v>
      </c>
      <c r="H1" s="282"/>
      <c r="I1" s="355"/>
      <c r="J1" s="484"/>
      <c r="K1" s="294"/>
      <c r="L1" s="2"/>
    </row>
    <row r="2" spans="1:12" ht="14.4" x14ac:dyDescent="0.3">
      <c r="A2" s="395"/>
      <c r="B2" s="274"/>
      <c r="C2" s="327"/>
      <c r="D2" s="328"/>
      <c r="E2" s="328"/>
      <c r="F2" s="329"/>
      <c r="G2" s="349" t="s">
        <v>307</v>
      </c>
      <c r="H2" s="320"/>
      <c r="I2" s="340"/>
      <c r="J2" s="272"/>
      <c r="K2" s="403"/>
      <c r="L2" s="2"/>
    </row>
    <row r="3" spans="1:12" ht="14.4" x14ac:dyDescent="0.3">
      <c r="A3" s="395"/>
      <c r="B3" s="274"/>
      <c r="C3" s="332" t="s">
        <v>440</v>
      </c>
      <c r="D3" s="314"/>
      <c r="E3" s="314"/>
      <c r="F3" s="333"/>
      <c r="G3" s="349" t="s">
        <v>3</v>
      </c>
      <c r="H3" s="320"/>
      <c r="I3" s="340"/>
      <c r="J3" s="272"/>
      <c r="K3" s="403"/>
      <c r="L3" s="2"/>
    </row>
    <row r="4" spans="1:12" ht="14.4" x14ac:dyDescent="0.3">
      <c r="A4" s="336"/>
      <c r="B4" s="329"/>
      <c r="C4" s="327"/>
      <c r="D4" s="328"/>
      <c r="E4" s="328"/>
      <c r="F4" s="329"/>
      <c r="G4" s="349" t="s">
        <v>441</v>
      </c>
      <c r="H4" s="320"/>
      <c r="I4" s="340"/>
      <c r="J4" s="327"/>
      <c r="K4" s="337"/>
      <c r="L4" s="2"/>
    </row>
    <row r="5" spans="1:12" ht="15.6" x14ac:dyDescent="0.3">
      <c r="A5" s="334"/>
      <c r="B5" s="320"/>
      <c r="C5" s="320"/>
      <c r="D5" s="320"/>
      <c r="E5" s="320"/>
      <c r="F5" s="320"/>
      <c r="G5" s="320"/>
      <c r="H5" s="320"/>
      <c r="I5" s="320"/>
      <c r="J5" s="320"/>
      <c r="K5" s="321"/>
      <c r="L5" s="2"/>
    </row>
    <row r="6" spans="1:12" ht="14.4" x14ac:dyDescent="0.3">
      <c r="A6" s="485" t="s">
        <v>310</v>
      </c>
      <c r="B6" s="314"/>
      <c r="C6" s="314"/>
      <c r="D6" s="314"/>
      <c r="E6" s="314"/>
      <c r="F6" s="314"/>
      <c r="G6" s="314"/>
      <c r="H6" s="314"/>
      <c r="I6" s="314"/>
      <c r="J6" s="314"/>
      <c r="K6" s="315"/>
      <c r="L6" s="2"/>
    </row>
    <row r="7" spans="1:12" ht="14.4" x14ac:dyDescent="0.3">
      <c r="A7" s="336"/>
      <c r="B7" s="328"/>
      <c r="C7" s="328"/>
      <c r="D7" s="328"/>
      <c r="E7" s="328"/>
      <c r="F7" s="328"/>
      <c r="G7" s="328"/>
      <c r="H7" s="328"/>
      <c r="I7" s="328"/>
      <c r="J7" s="328"/>
      <c r="K7" s="337"/>
      <c r="L7" s="2"/>
    </row>
    <row r="8" spans="1:12" ht="14.4" x14ac:dyDescent="0.3">
      <c r="A8" s="319" t="str">
        <f>CONTEXTO!A8</f>
        <v>PROCESO: GESTIÓN DOCUMENTAL</v>
      </c>
      <c r="B8" s="320"/>
      <c r="C8" s="320"/>
      <c r="D8" s="320"/>
      <c r="E8" s="320"/>
      <c r="F8" s="320"/>
      <c r="G8" s="320"/>
      <c r="H8" s="320"/>
      <c r="I8" s="320"/>
      <c r="J8" s="320"/>
      <c r="K8" s="321"/>
      <c r="L8" s="2"/>
    </row>
    <row r="9" spans="1:12" ht="56.25" customHeight="1" x14ac:dyDescent="0.3">
      <c r="A9" s="486" t="str">
        <f>CONTEXTO!A9</f>
        <v>OBJETIVO: IMPLEMENTAR EL PROGRAMA DE GESTIÓN DOCUMENTAL APLICANDO EL MODELO DE GESTION DOCUMENTAL
Y ADMINISTRACIÓN DE ARCHIVOS (MGDA), PARA GARANTIZAR EL ACCESO A LA INFORMACIÓN EN FORMA
OPORTUNA Y PRESERVAR LA MEMORIA INSTITUCIONAL.</v>
      </c>
      <c r="B9" s="285"/>
      <c r="C9" s="285"/>
      <c r="D9" s="285"/>
      <c r="E9" s="285"/>
      <c r="F9" s="285"/>
      <c r="G9" s="285"/>
      <c r="H9" s="285"/>
      <c r="I9" s="285"/>
      <c r="J9" s="285"/>
      <c r="K9" s="286"/>
      <c r="L9" s="2"/>
    </row>
    <row r="10" spans="1:12" ht="14.4" x14ac:dyDescent="0.3">
      <c r="A10" s="487"/>
      <c r="B10" s="324"/>
      <c r="C10" s="324"/>
      <c r="D10" s="324"/>
      <c r="E10" s="324"/>
      <c r="F10" s="324"/>
      <c r="G10" s="324"/>
      <c r="H10" s="324"/>
      <c r="I10" s="324"/>
      <c r="J10" s="324"/>
      <c r="K10" s="325"/>
      <c r="L10" s="2"/>
    </row>
    <row r="11" spans="1:12" ht="15.75" customHeight="1" x14ac:dyDescent="0.3">
      <c r="A11" s="548" t="s">
        <v>311</v>
      </c>
      <c r="B11" s="553" t="str">
        <f>DESCRIPCION!A10</f>
        <v xml:space="preserve">Posibilidad de recibir o solicitar cualquier dadiva o beneficio a nombre propio o de terceros, con el fin de manipular, ocultar, alterar o destruir un documento o expediente
</v>
      </c>
      <c r="C11" s="270"/>
      <c r="D11" s="270"/>
      <c r="E11" s="270"/>
      <c r="F11" s="270"/>
      <c r="G11" s="270"/>
      <c r="H11" s="294"/>
      <c r="I11" s="555" t="s">
        <v>442</v>
      </c>
      <c r="J11" s="345"/>
      <c r="K11" s="138" t="str">
        <f>IF(J18="x","EXTREMA",IF(J20="x","ALTA",IF(J22="x","MODERADA",IF(J24="x","BAJA",""))))</f>
        <v>ALTA</v>
      </c>
      <c r="L11" s="2"/>
    </row>
    <row r="12" spans="1:12" ht="15.6" x14ac:dyDescent="0.3">
      <c r="A12" s="517"/>
      <c r="B12" s="554"/>
      <c r="C12" s="276"/>
      <c r="D12" s="276"/>
      <c r="E12" s="276"/>
      <c r="F12" s="276"/>
      <c r="G12" s="276"/>
      <c r="H12" s="296"/>
      <c r="I12" s="556" t="s">
        <v>443</v>
      </c>
      <c r="J12" s="345"/>
      <c r="K12" s="234" t="str">
        <f>'VALORACION RIESGOS INHERENTES'!K11</f>
        <v>EXTREMA</v>
      </c>
      <c r="L12" s="2"/>
    </row>
    <row r="13" spans="1:12" ht="15.6" x14ac:dyDescent="0.3">
      <c r="A13" s="549"/>
      <c r="B13" s="448" t="s">
        <v>444</v>
      </c>
      <c r="C13" s="344"/>
      <c r="D13" s="344"/>
      <c r="E13" s="344"/>
      <c r="F13" s="344"/>
      <c r="G13" s="344"/>
      <c r="H13" s="344"/>
      <c r="I13" s="344"/>
      <c r="J13" s="345"/>
      <c r="K13" s="235" t="str">
        <f>'EVALUACIÓN SOLIDEZ CONTROLES'!H11</f>
        <v>Moderado</v>
      </c>
      <c r="L13" s="2"/>
    </row>
    <row r="14" spans="1:12" ht="15.6" x14ac:dyDescent="0.3">
      <c r="A14" s="236" t="s">
        <v>313</v>
      </c>
      <c r="B14" s="237"/>
      <c r="C14" s="237"/>
      <c r="D14" s="238"/>
      <c r="E14" s="557" t="s">
        <v>318</v>
      </c>
      <c r="F14" s="344"/>
      <c r="G14" s="345"/>
      <c r="H14" s="448" t="s">
        <v>314</v>
      </c>
      <c r="I14" s="345"/>
      <c r="J14" s="451" t="s">
        <v>324</v>
      </c>
      <c r="K14" s="345"/>
      <c r="L14" s="2"/>
    </row>
    <row r="15" spans="1:12" ht="47.25" customHeight="1" x14ac:dyDescent="0.3">
      <c r="A15" s="139"/>
      <c r="B15" s="140"/>
      <c r="C15" s="143"/>
      <c r="D15" s="140"/>
      <c r="E15" s="140"/>
      <c r="F15" s="140"/>
      <c r="G15" s="140"/>
      <c r="H15" s="140"/>
      <c r="I15" s="140"/>
      <c r="J15" s="141"/>
      <c r="K15" s="142"/>
      <c r="L15" s="2"/>
    </row>
    <row r="16" spans="1:12" ht="39" customHeight="1" x14ac:dyDescent="0.3">
      <c r="A16" s="442" t="s">
        <v>313</v>
      </c>
      <c r="B16" s="140">
        <v>5</v>
      </c>
      <c r="C16" s="477"/>
      <c r="D16" s="465"/>
      <c r="E16" s="443"/>
      <c r="F16" s="443"/>
      <c r="G16" s="443"/>
      <c r="H16" s="140"/>
      <c r="I16" s="140"/>
      <c r="J16" s="458" t="s">
        <v>316</v>
      </c>
      <c r="K16" s="459"/>
      <c r="L16" s="2"/>
    </row>
    <row r="17" spans="1:24" ht="14.4" x14ac:dyDescent="0.3">
      <c r="A17" s="395"/>
      <c r="B17" s="140" t="s">
        <v>317</v>
      </c>
      <c r="C17" s="455"/>
      <c r="D17" s="444"/>
      <c r="E17" s="444"/>
      <c r="F17" s="444"/>
      <c r="G17" s="444"/>
      <c r="H17" s="140"/>
      <c r="I17" s="140"/>
      <c r="J17" s="144"/>
      <c r="K17" s="145"/>
      <c r="L17" s="2"/>
    </row>
    <row r="18" spans="1:24" ht="28.2" x14ac:dyDescent="0.3">
      <c r="A18" s="395"/>
      <c r="B18" s="140">
        <v>4</v>
      </c>
      <c r="C18" s="478"/>
      <c r="D18" s="465"/>
      <c r="E18" s="465" t="s">
        <v>200</v>
      </c>
      <c r="F18" s="479"/>
      <c r="G18" s="443"/>
      <c r="H18" s="140"/>
      <c r="I18" s="140"/>
      <c r="J18" s="176" t="str">
        <f>IF(OR(E16="X",F16="X",G16="x",F18="x",G18="X",F20="X",G20="X",G22="X" ),"x","")</f>
        <v/>
      </c>
      <c r="K18" s="145" t="s">
        <v>88</v>
      </c>
      <c r="L18" s="2"/>
    </row>
    <row r="19" spans="1:24" ht="28.2" x14ac:dyDescent="0.3">
      <c r="A19" s="395"/>
      <c r="B19" s="140" t="s">
        <v>318</v>
      </c>
      <c r="C19" s="455"/>
      <c r="D19" s="444"/>
      <c r="E19" s="444"/>
      <c r="F19" s="444"/>
      <c r="G19" s="444"/>
      <c r="H19" s="140"/>
      <c r="I19" s="140"/>
      <c r="J19" s="147"/>
      <c r="K19" s="145"/>
      <c r="L19" s="2"/>
    </row>
    <row r="20" spans="1:24" ht="28.2" x14ac:dyDescent="0.3">
      <c r="A20" s="395"/>
      <c r="B20" s="140">
        <v>3</v>
      </c>
      <c r="C20" s="452"/>
      <c r="D20" s="481"/>
      <c r="E20" s="446"/>
      <c r="F20" s="479"/>
      <c r="G20" s="443"/>
      <c r="H20" s="140"/>
      <c r="I20" s="140"/>
      <c r="J20" s="148" t="str">
        <f>IF(OR(C16="X",D16="X",D18="x",E18="x",E20="X",F22="X",F24="X",G24="X" ),"x","")</f>
        <v>x</v>
      </c>
      <c r="K20" s="145" t="s">
        <v>89</v>
      </c>
      <c r="L20" s="2"/>
      <c r="X20" s="32"/>
    </row>
    <row r="21" spans="1:24" ht="15.75" customHeight="1" x14ac:dyDescent="0.3">
      <c r="A21" s="395"/>
      <c r="B21" s="140" t="s">
        <v>319</v>
      </c>
      <c r="C21" s="455"/>
      <c r="D21" s="444"/>
      <c r="E21" s="444"/>
      <c r="F21" s="444"/>
      <c r="G21" s="444"/>
      <c r="H21" s="140"/>
      <c r="I21" s="140"/>
      <c r="J21" s="149"/>
      <c r="K21" s="145"/>
      <c r="L21" s="2"/>
    </row>
    <row r="22" spans="1:24" ht="15.75" customHeight="1" x14ac:dyDescent="0.3">
      <c r="A22" s="395"/>
      <c r="B22" s="140">
        <v>2</v>
      </c>
      <c r="C22" s="452"/>
      <c r="D22" s="461"/>
      <c r="E22" s="445"/>
      <c r="F22" s="446"/>
      <c r="G22" s="443"/>
      <c r="H22" s="140"/>
      <c r="I22" s="140"/>
      <c r="J22" s="150"/>
      <c r="K22" s="145" t="s">
        <v>90</v>
      </c>
      <c r="L22" s="2"/>
    </row>
    <row r="23" spans="1:24" ht="15.75" customHeight="1" x14ac:dyDescent="0.3">
      <c r="A23" s="395"/>
      <c r="B23" s="140" t="s">
        <v>320</v>
      </c>
      <c r="C23" s="455"/>
      <c r="D23" s="444"/>
      <c r="E23" s="444"/>
      <c r="F23" s="444"/>
      <c r="G23" s="444"/>
      <c r="H23" s="140"/>
      <c r="I23" s="140"/>
      <c r="J23" s="149"/>
      <c r="K23" s="145"/>
      <c r="L23" s="2"/>
    </row>
    <row r="24" spans="1:24" ht="15.75" customHeight="1" x14ac:dyDescent="0.3">
      <c r="A24" s="395"/>
      <c r="B24" s="140">
        <v>1</v>
      </c>
      <c r="C24" s="452"/>
      <c r="D24" s="461"/>
      <c r="E24" s="463"/>
      <c r="F24" s="464"/>
      <c r="G24" s="465"/>
      <c r="H24" s="140"/>
      <c r="I24" s="140"/>
      <c r="J24" s="151" t="str">
        <f>IF(OR(C20="X",C22="X",C24="x",D22="x",D24="x" ),"x","")</f>
        <v/>
      </c>
      <c r="K24" s="145" t="s">
        <v>91</v>
      </c>
      <c r="L24" s="2"/>
    </row>
    <row r="25" spans="1:24" ht="15.75" customHeight="1" x14ac:dyDescent="0.3">
      <c r="A25" s="395"/>
      <c r="B25" s="140" t="s">
        <v>321</v>
      </c>
      <c r="C25" s="453"/>
      <c r="D25" s="462"/>
      <c r="E25" s="462"/>
      <c r="F25" s="462"/>
      <c r="G25" s="462"/>
      <c r="H25" s="140"/>
      <c r="I25" s="140"/>
      <c r="J25" s="152"/>
      <c r="K25" s="153"/>
      <c r="L25" s="2"/>
    </row>
    <row r="26" spans="1:24" ht="15.75" customHeight="1" x14ac:dyDescent="0.3">
      <c r="A26" s="139"/>
      <c r="B26" s="140"/>
      <c r="C26" s="140">
        <v>1</v>
      </c>
      <c r="D26" s="140">
        <v>2</v>
      </c>
      <c r="E26" s="140">
        <v>3</v>
      </c>
      <c r="F26" s="140">
        <v>4</v>
      </c>
      <c r="G26" s="140">
        <v>5</v>
      </c>
      <c r="H26" s="140"/>
      <c r="I26" s="140"/>
      <c r="J26" s="494"/>
      <c r="K26" s="459"/>
      <c r="L26" s="2"/>
    </row>
    <row r="27" spans="1:24" ht="15.75" customHeight="1" x14ac:dyDescent="0.3">
      <c r="A27" s="139"/>
      <c r="B27" s="140"/>
      <c r="C27" s="140" t="s">
        <v>322</v>
      </c>
      <c r="D27" s="140" t="s">
        <v>323</v>
      </c>
      <c r="E27" s="140" t="s">
        <v>324</v>
      </c>
      <c r="F27" s="140" t="s">
        <v>315</v>
      </c>
      <c r="G27" s="140" t="s">
        <v>325</v>
      </c>
      <c r="H27" s="140"/>
      <c r="I27" s="140"/>
      <c r="J27" s="140"/>
      <c r="K27" s="142"/>
      <c r="L27" s="2"/>
    </row>
    <row r="28" spans="1:24" ht="15" customHeight="1" x14ac:dyDescent="0.3">
      <c r="A28" s="139"/>
      <c r="B28" s="140"/>
      <c r="C28" s="466" t="s">
        <v>326</v>
      </c>
      <c r="D28" s="467"/>
      <c r="E28" s="467"/>
      <c r="F28" s="467"/>
      <c r="G28" s="468"/>
      <c r="H28" s="140"/>
      <c r="I28" s="140"/>
      <c r="J28" s="140"/>
      <c r="K28" s="142"/>
      <c r="L28" s="2"/>
    </row>
    <row r="29" spans="1:24" ht="15" customHeight="1" x14ac:dyDescent="0.3">
      <c r="A29" s="139"/>
      <c r="B29" s="140"/>
      <c r="C29" s="469"/>
      <c r="D29" s="470"/>
      <c r="E29" s="470"/>
      <c r="F29" s="470"/>
      <c r="G29" s="471"/>
      <c r="H29" s="140"/>
      <c r="I29" s="140"/>
      <c r="J29" s="140"/>
      <c r="K29" s="142"/>
      <c r="L29" s="2"/>
    </row>
    <row r="30" spans="1:24" ht="15.75" customHeight="1" x14ac:dyDescent="0.3">
      <c r="A30" s="154"/>
      <c r="B30" s="155"/>
      <c r="C30" s="155"/>
      <c r="D30" s="155"/>
      <c r="E30" s="155"/>
      <c r="F30" s="155"/>
      <c r="G30" s="155"/>
      <c r="H30" s="155"/>
      <c r="I30" s="155"/>
      <c r="J30" s="155"/>
      <c r="K30" s="156"/>
      <c r="L30" s="2"/>
    </row>
    <row r="31" spans="1:24" ht="15.75" customHeight="1" x14ac:dyDescent="0.3">
      <c r="A31" s="2"/>
      <c r="B31" s="2"/>
      <c r="C31" s="2"/>
      <c r="D31" s="2"/>
      <c r="E31" s="2"/>
      <c r="F31" s="2"/>
      <c r="G31" s="2"/>
      <c r="H31" s="2"/>
      <c r="I31" s="2"/>
      <c r="J31" s="2"/>
      <c r="K31" s="2"/>
      <c r="L31" s="2"/>
    </row>
    <row r="32" spans="1:24" ht="15.75" customHeight="1" x14ac:dyDescent="0.3">
      <c r="A32" s="548" t="s">
        <v>311</v>
      </c>
      <c r="B32" s="558" t="e">
        <f>DESCRIPCION!#REF!</f>
        <v>#REF!</v>
      </c>
      <c r="C32" s="270"/>
      <c r="D32" s="270"/>
      <c r="E32" s="270"/>
      <c r="F32" s="270"/>
      <c r="G32" s="270"/>
      <c r="H32" s="294"/>
      <c r="I32" s="555" t="s">
        <v>442</v>
      </c>
      <c r="J32" s="345"/>
      <c r="K32" s="138" t="str">
        <f>IF(J39="x","EXTREMA",IF(J41="x","ALTA",IF(J43="x","MODERADA",IF(J45="x","BAJA",""))))</f>
        <v/>
      </c>
      <c r="L32" s="2"/>
    </row>
    <row r="33" spans="1:12" ht="15.75" customHeight="1" x14ac:dyDescent="0.3">
      <c r="A33" s="517"/>
      <c r="B33" s="295"/>
      <c r="C33" s="276"/>
      <c r="D33" s="276"/>
      <c r="E33" s="276"/>
      <c r="F33" s="276"/>
      <c r="G33" s="276"/>
      <c r="H33" s="296"/>
      <c r="I33" s="556" t="s">
        <v>443</v>
      </c>
      <c r="J33" s="345"/>
      <c r="K33" s="239" t="str">
        <f>'VALORACION RIESGOS INHERENTES'!K31</f>
        <v/>
      </c>
      <c r="L33" s="2"/>
    </row>
    <row r="34" spans="1:12" ht="15.75" customHeight="1" x14ac:dyDescent="0.3">
      <c r="A34" s="549"/>
      <c r="B34" s="448" t="s">
        <v>444</v>
      </c>
      <c r="C34" s="344"/>
      <c r="D34" s="344"/>
      <c r="E34" s="344"/>
      <c r="F34" s="344"/>
      <c r="G34" s="344"/>
      <c r="H34" s="344"/>
      <c r="I34" s="344"/>
      <c r="J34" s="345"/>
      <c r="K34" s="235" t="e">
        <f>'EVALUACIÓN SOLIDEZ CONTROLES'!H16</f>
        <v>#DIV/0!</v>
      </c>
      <c r="L34" s="2"/>
    </row>
    <row r="35" spans="1:12" ht="15.75" customHeight="1" x14ac:dyDescent="0.3">
      <c r="A35" s="236" t="s">
        <v>313</v>
      </c>
      <c r="B35" s="237"/>
      <c r="C35" s="237"/>
      <c r="D35" s="238"/>
      <c r="E35" s="557"/>
      <c r="F35" s="344"/>
      <c r="G35" s="345"/>
      <c r="H35" s="448" t="s">
        <v>314</v>
      </c>
      <c r="I35" s="345"/>
      <c r="J35" s="451"/>
      <c r="K35" s="345"/>
      <c r="L35" s="2"/>
    </row>
    <row r="36" spans="1:12" ht="39" customHeight="1" x14ac:dyDescent="0.3">
      <c r="A36" s="158"/>
      <c r="B36" s="159"/>
      <c r="C36" s="159"/>
      <c r="D36" s="159"/>
      <c r="E36" s="159"/>
      <c r="F36" s="159"/>
      <c r="G36" s="159"/>
      <c r="H36" s="159"/>
      <c r="I36" s="159"/>
      <c r="J36" s="141"/>
      <c r="K36" s="142"/>
      <c r="L36" s="2"/>
    </row>
    <row r="37" spans="1:12" ht="28.5" customHeight="1" x14ac:dyDescent="0.3">
      <c r="A37" s="488" t="s">
        <v>313</v>
      </c>
      <c r="B37" s="160">
        <v>5</v>
      </c>
      <c r="C37" s="559"/>
      <c r="D37" s="495"/>
      <c r="E37" s="499"/>
      <c r="F37" s="499"/>
      <c r="G37" s="499"/>
      <c r="H37" s="159"/>
      <c r="I37" s="159"/>
      <c r="J37" s="493" t="s">
        <v>316</v>
      </c>
      <c r="K37" s="459"/>
      <c r="L37" s="2"/>
    </row>
    <row r="38" spans="1:12" ht="15.75" customHeight="1" x14ac:dyDescent="0.3">
      <c r="A38" s="395"/>
      <c r="B38" s="160" t="s">
        <v>317</v>
      </c>
      <c r="C38" s="490"/>
      <c r="D38" s="496"/>
      <c r="E38" s="496"/>
      <c r="F38" s="496"/>
      <c r="G38" s="496"/>
      <c r="H38" s="159"/>
      <c r="I38" s="159"/>
      <c r="J38" s="161"/>
      <c r="K38" s="162"/>
      <c r="L38" s="2"/>
    </row>
    <row r="39" spans="1:12" ht="15.75" customHeight="1" x14ac:dyDescent="0.3">
      <c r="A39" s="395"/>
      <c r="B39" s="160">
        <v>4</v>
      </c>
      <c r="C39" s="491"/>
      <c r="D39" s="495"/>
      <c r="E39" s="495"/>
      <c r="F39" s="502"/>
      <c r="G39" s="499"/>
      <c r="H39" s="159"/>
      <c r="I39" s="159"/>
      <c r="J39" s="146" t="str">
        <f>IF(OR(E37="X",F37="X",G37="x",F39="x",G39="X",F41="X",G41="X",G43="X" ),"x","")</f>
        <v/>
      </c>
      <c r="K39" s="162" t="s">
        <v>88</v>
      </c>
      <c r="L39" s="2"/>
    </row>
    <row r="40" spans="1:12" ht="15.75" customHeight="1" x14ac:dyDescent="0.3">
      <c r="A40" s="395"/>
      <c r="B40" s="160" t="s">
        <v>318</v>
      </c>
      <c r="C40" s="490"/>
      <c r="D40" s="496"/>
      <c r="E40" s="496"/>
      <c r="F40" s="496"/>
      <c r="G40" s="496"/>
      <c r="H40" s="159"/>
      <c r="I40" s="159"/>
      <c r="J40" s="163"/>
      <c r="K40" s="162"/>
      <c r="L40" s="2"/>
    </row>
    <row r="41" spans="1:12" ht="15.75" customHeight="1" x14ac:dyDescent="0.3">
      <c r="A41" s="395"/>
      <c r="B41" s="160">
        <v>3</v>
      </c>
      <c r="C41" s="438"/>
      <c r="D41" s="503"/>
      <c r="E41" s="501"/>
      <c r="F41" s="502"/>
      <c r="G41" s="499"/>
      <c r="H41" s="159"/>
      <c r="I41" s="159"/>
      <c r="J41" s="164" t="str">
        <f>IF(OR(C37="X",D37="X",D39="x",E39="x",E41="X",F43="X",F45="X",G45="X" ),"x","")</f>
        <v/>
      </c>
      <c r="K41" s="162" t="s">
        <v>89</v>
      </c>
      <c r="L41" s="2"/>
    </row>
    <row r="42" spans="1:12" ht="15.75" customHeight="1" x14ac:dyDescent="0.3">
      <c r="A42" s="395"/>
      <c r="B42" s="160" t="s">
        <v>319</v>
      </c>
      <c r="C42" s="490"/>
      <c r="D42" s="496"/>
      <c r="E42" s="496"/>
      <c r="F42" s="496"/>
      <c r="G42" s="496"/>
      <c r="H42" s="159"/>
      <c r="I42" s="159"/>
      <c r="J42" s="165"/>
      <c r="K42" s="162"/>
      <c r="L42" s="2"/>
    </row>
    <row r="43" spans="1:12" ht="15.75" customHeight="1" x14ac:dyDescent="0.3">
      <c r="A43" s="395"/>
      <c r="B43" s="160">
        <v>2</v>
      </c>
      <c r="C43" s="438"/>
      <c r="D43" s="440"/>
      <c r="E43" s="500"/>
      <c r="F43" s="501"/>
      <c r="G43" s="499"/>
      <c r="H43" s="159"/>
      <c r="I43" s="159"/>
      <c r="J43" s="166" t="str">
        <f>IF(OR(C39="X",D41="X",E43="x",E45="x" ),"x","")</f>
        <v/>
      </c>
      <c r="K43" s="162" t="s">
        <v>90</v>
      </c>
      <c r="L43" s="2"/>
    </row>
    <row r="44" spans="1:12" ht="15.75" customHeight="1" x14ac:dyDescent="0.3">
      <c r="A44" s="395"/>
      <c r="B44" s="160" t="s">
        <v>320</v>
      </c>
      <c r="C44" s="490"/>
      <c r="D44" s="496"/>
      <c r="E44" s="496"/>
      <c r="F44" s="496"/>
      <c r="G44" s="496"/>
      <c r="H44" s="159"/>
      <c r="I44" s="159"/>
      <c r="J44" s="165"/>
      <c r="K44" s="162"/>
      <c r="L44" s="2"/>
    </row>
    <row r="45" spans="1:12" ht="15.75" customHeight="1" x14ac:dyDescent="0.3">
      <c r="A45" s="395"/>
      <c r="B45" s="160">
        <v>1</v>
      </c>
      <c r="C45" s="438"/>
      <c r="D45" s="440"/>
      <c r="E45" s="497"/>
      <c r="F45" s="498"/>
      <c r="G45" s="495"/>
      <c r="H45" s="159"/>
      <c r="I45" s="159"/>
      <c r="J45" s="167" t="str">
        <f>IF(OR(C41="X",C43="X",D43="x",C45="x",D45="x" ),"x","")</f>
        <v/>
      </c>
      <c r="K45" s="162" t="s">
        <v>91</v>
      </c>
      <c r="L45" s="2"/>
    </row>
    <row r="46" spans="1:12" ht="15.75" customHeight="1" x14ac:dyDescent="0.3">
      <c r="A46" s="395"/>
      <c r="B46" s="160" t="s">
        <v>321</v>
      </c>
      <c r="C46" s="439"/>
      <c r="D46" s="441"/>
      <c r="E46" s="441"/>
      <c r="F46" s="441"/>
      <c r="G46" s="441"/>
      <c r="H46" s="168"/>
      <c r="I46" s="159"/>
      <c r="J46" s="159"/>
      <c r="K46" s="160"/>
      <c r="L46" s="2"/>
    </row>
    <row r="47" spans="1:12" ht="15.75" customHeight="1" x14ac:dyDescent="0.3">
      <c r="A47" s="158"/>
      <c r="B47" s="159"/>
      <c r="C47" s="159">
        <v>1</v>
      </c>
      <c r="D47" s="159">
        <v>2</v>
      </c>
      <c r="E47" s="159">
        <v>3</v>
      </c>
      <c r="F47" s="159">
        <v>4</v>
      </c>
      <c r="G47" s="159">
        <v>5</v>
      </c>
      <c r="H47" s="159"/>
      <c r="I47" s="159"/>
      <c r="J47" s="159"/>
      <c r="K47" s="160"/>
      <c r="L47" s="2"/>
    </row>
    <row r="48" spans="1:12" ht="15.75" customHeight="1" x14ac:dyDescent="0.3">
      <c r="A48" s="158"/>
      <c r="B48" s="159"/>
      <c r="C48" s="159" t="s">
        <v>322</v>
      </c>
      <c r="D48" s="159" t="s">
        <v>323</v>
      </c>
      <c r="E48" s="159" t="s">
        <v>324</v>
      </c>
      <c r="F48" s="159" t="s">
        <v>315</v>
      </c>
      <c r="G48" s="159" t="s">
        <v>325</v>
      </c>
      <c r="H48" s="159"/>
      <c r="I48" s="159"/>
      <c r="J48" s="159"/>
      <c r="K48" s="160"/>
      <c r="L48" s="2"/>
    </row>
    <row r="49" spans="1:12" ht="15" customHeight="1" x14ac:dyDescent="0.3">
      <c r="A49" s="158"/>
      <c r="B49" s="159"/>
      <c r="C49" s="504" t="s">
        <v>326</v>
      </c>
      <c r="D49" s="467"/>
      <c r="E49" s="467"/>
      <c r="F49" s="467"/>
      <c r="G49" s="468"/>
      <c r="H49" s="159"/>
      <c r="I49" s="159"/>
      <c r="J49" s="159"/>
      <c r="K49" s="160"/>
      <c r="L49" s="2"/>
    </row>
    <row r="50" spans="1:12" ht="15" customHeight="1" x14ac:dyDescent="0.3">
      <c r="A50" s="158"/>
      <c r="B50" s="159"/>
      <c r="C50" s="469"/>
      <c r="D50" s="470"/>
      <c r="E50" s="470"/>
      <c r="F50" s="470"/>
      <c r="G50" s="471"/>
      <c r="H50" s="159"/>
      <c r="I50" s="159"/>
      <c r="J50" s="159"/>
      <c r="K50" s="160"/>
      <c r="L50" s="2"/>
    </row>
    <row r="51" spans="1:12" ht="15.75" customHeight="1" x14ac:dyDescent="0.3">
      <c r="A51" s="169"/>
      <c r="B51" s="170"/>
      <c r="C51" s="170"/>
      <c r="D51" s="170"/>
      <c r="E51" s="170"/>
      <c r="F51" s="170"/>
      <c r="G51" s="170"/>
      <c r="H51" s="170"/>
      <c r="I51" s="170"/>
      <c r="J51" s="170"/>
      <c r="K51" s="171"/>
      <c r="L51" s="2"/>
    </row>
    <row r="52" spans="1:12" ht="15.75" customHeight="1" x14ac:dyDescent="0.3">
      <c r="A52" s="2"/>
      <c r="B52" s="2"/>
      <c r="C52" s="2"/>
      <c r="D52" s="2"/>
      <c r="E52" s="2"/>
      <c r="F52" s="2"/>
      <c r="G52" s="2"/>
      <c r="H52" s="2"/>
      <c r="I52" s="2"/>
      <c r="J52" s="2"/>
      <c r="K52" s="2"/>
      <c r="L52" s="2"/>
    </row>
    <row r="53" spans="1:12" ht="16.5" customHeight="1" x14ac:dyDescent="0.3">
      <c r="A53" s="548" t="s">
        <v>311</v>
      </c>
      <c r="B53" s="553" t="e">
        <f>DESCRIPCION!#REF!</f>
        <v>#REF!</v>
      </c>
      <c r="C53" s="270"/>
      <c r="D53" s="270"/>
      <c r="E53" s="270"/>
      <c r="F53" s="270"/>
      <c r="G53" s="270"/>
      <c r="H53" s="294"/>
      <c r="I53" s="555" t="s">
        <v>442</v>
      </c>
      <c r="J53" s="345"/>
      <c r="K53" s="138" t="str">
        <f>IF(J60="x","EXTREMA",IF(J62="x","ALTA",IF(J64="x","MODERADA",IF(J66="x","BAJA",""))))</f>
        <v/>
      </c>
      <c r="L53" s="2"/>
    </row>
    <row r="54" spans="1:12" ht="15.75" customHeight="1" x14ac:dyDescent="0.3">
      <c r="A54" s="517"/>
      <c r="B54" s="554"/>
      <c r="C54" s="276"/>
      <c r="D54" s="276"/>
      <c r="E54" s="276"/>
      <c r="F54" s="276"/>
      <c r="G54" s="276"/>
      <c r="H54" s="296"/>
      <c r="I54" s="556" t="s">
        <v>443</v>
      </c>
      <c r="J54" s="345"/>
      <c r="K54" s="239" t="str">
        <f>'VALORACION RIESGOS INHERENTES'!K51</f>
        <v/>
      </c>
      <c r="L54" s="2"/>
    </row>
    <row r="55" spans="1:12" ht="15.75" customHeight="1" x14ac:dyDescent="0.3">
      <c r="A55" s="549"/>
      <c r="B55" s="448" t="s">
        <v>444</v>
      </c>
      <c r="C55" s="344"/>
      <c r="D55" s="344"/>
      <c r="E55" s="344"/>
      <c r="F55" s="344"/>
      <c r="G55" s="344"/>
      <c r="H55" s="344"/>
      <c r="I55" s="344"/>
      <c r="J55" s="345"/>
      <c r="K55" s="240" t="e">
        <f>'EVALUACIÓN SOLIDEZ CONTROLES'!H20</f>
        <v>#DIV/0!</v>
      </c>
      <c r="L55" s="2"/>
    </row>
    <row r="56" spans="1:12" ht="15.75" customHeight="1" x14ac:dyDescent="0.3">
      <c r="A56" s="236" t="s">
        <v>313</v>
      </c>
      <c r="B56" s="237"/>
      <c r="C56" s="237"/>
      <c r="D56" s="238"/>
      <c r="E56" s="557"/>
      <c r="F56" s="344"/>
      <c r="G56" s="345"/>
      <c r="H56" s="448" t="s">
        <v>314</v>
      </c>
      <c r="I56" s="345"/>
      <c r="J56" s="451"/>
      <c r="K56" s="345"/>
      <c r="L56" s="2"/>
    </row>
    <row r="57" spans="1:12" ht="40.5" customHeight="1" x14ac:dyDescent="0.3">
      <c r="A57" s="158"/>
      <c r="B57" s="159"/>
      <c r="C57" s="159"/>
      <c r="D57" s="159"/>
      <c r="E57" s="159"/>
      <c r="F57" s="159"/>
      <c r="G57" s="159"/>
      <c r="H57" s="159"/>
      <c r="I57" s="159"/>
      <c r="J57" s="141"/>
      <c r="K57" s="142"/>
      <c r="L57" s="2"/>
    </row>
    <row r="58" spans="1:12" ht="22.5" customHeight="1" x14ac:dyDescent="0.3">
      <c r="A58" s="488" t="s">
        <v>313</v>
      </c>
      <c r="B58" s="160">
        <v>5</v>
      </c>
      <c r="C58" s="559"/>
      <c r="D58" s="495"/>
      <c r="E58" s="499"/>
      <c r="F58" s="499"/>
      <c r="G58" s="499"/>
      <c r="H58" s="159"/>
      <c r="I58" s="159"/>
      <c r="J58" s="493" t="s">
        <v>316</v>
      </c>
      <c r="K58" s="459"/>
      <c r="L58" s="2"/>
    </row>
    <row r="59" spans="1:12" ht="23.25" customHeight="1" x14ac:dyDescent="0.3">
      <c r="A59" s="395"/>
      <c r="B59" s="160" t="s">
        <v>317</v>
      </c>
      <c r="C59" s="490"/>
      <c r="D59" s="496"/>
      <c r="E59" s="496"/>
      <c r="F59" s="496"/>
      <c r="G59" s="496"/>
      <c r="H59" s="159"/>
      <c r="I59" s="159"/>
      <c r="J59" s="161"/>
      <c r="K59" s="162"/>
      <c r="L59" s="2"/>
    </row>
    <row r="60" spans="1:12" ht="15.75" customHeight="1" x14ac:dyDescent="0.3">
      <c r="A60" s="395"/>
      <c r="B60" s="160">
        <v>4</v>
      </c>
      <c r="C60" s="491"/>
      <c r="D60" s="495"/>
      <c r="E60" s="495"/>
      <c r="F60" s="502"/>
      <c r="G60" s="499"/>
      <c r="H60" s="159"/>
      <c r="I60" s="159"/>
      <c r="J60" s="146" t="str">
        <f>IF(OR(E58="X",F58="X",G58="x",F60="x",G60="X",F62="X",G62="X",G64="X" ),"x","")</f>
        <v/>
      </c>
      <c r="K60" s="162" t="s">
        <v>88</v>
      </c>
      <c r="L60" s="2"/>
    </row>
    <row r="61" spans="1:12" ht="15.75" customHeight="1" x14ac:dyDescent="0.3">
      <c r="A61" s="395"/>
      <c r="B61" s="160" t="s">
        <v>318</v>
      </c>
      <c r="C61" s="490"/>
      <c r="D61" s="496"/>
      <c r="E61" s="496"/>
      <c r="F61" s="496"/>
      <c r="G61" s="496"/>
      <c r="H61" s="159"/>
      <c r="I61" s="159"/>
      <c r="J61" s="163"/>
      <c r="K61" s="162"/>
      <c r="L61" s="2"/>
    </row>
    <row r="62" spans="1:12" ht="15.75" customHeight="1" x14ac:dyDescent="0.3">
      <c r="A62" s="395"/>
      <c r="B62" s="160">
        <v>3</v>
      </c>
      <c r="C62" s="438"/>
      <c r="D62" s="503"/>
      <c r="E62" s="501"/>
      <c r="F62" s="502"/>
      <c r="G62" s="499"/>
      <c r="H62" s="159"/>
      <c r="I62" s="159"/>
      <c r="J62" s="164" t="str">
        <f>IF(OR(C58="X",D58="X",D60="x",E60="x",E62="X",F64="X",F66="X",G66="X" ),"x","")</f>
        <v/>
      </c>
      <c r="K62" s="162" t="s">
        <v>89</v>
      </c>
      <c r="L62" s="2"/>
    </row>
    <row r="63" spans="1:12" ht="15.75" customHeight="1" x14ac:dyDescent="0.3">
      <c r="A63" s="395"/>
      <c r="B63" s="160" t="s">
        <v>319</v>
      </c>
      <c r="C63" s="490"/>
      <c r="D63" s="496"/>
      <c r="E63" s="496"/>
      <c r="F63" s="496"/>
      <c r="G63" s="496"/>
      <c r="H63" s="159"/>
      <c r="I63" s="159"/>
      <c r="J63" s="165"/>
      <c r="K63" s="162"/>
      <c r="L63" s="2"/>
    </row>
    <row r="64" spans="1:12" ht="15.75" customHeight="1" x14ac:dyDescent="0.3">
      <c r="A64" s="395"/>
      <c r="B64" s="160">
        <v>2</v>
      </c>
      <c r="C64" s="438"/>
      <c r="D64" s="440"/>
      <c r="E64" s="500"/>
      <c r="F64" s="501"/>
      <c r="G64" s="499"/>
      <c r="H64" s="159"/>
      <c r="I64" s="159"/>
      <c r="J64" s="166" t="str">
        <f>IF(OR(C60="X",D62="X",E64="x",E66="x" ),"x","")</f>
        <v/>
      </c>
      <c r="K64" s="162" t="s">
        <v>90</v>
      </c>
      <c r="L64" s="2"/>
    </row>
    <row r="65" spans="1:12" ht="15.75" customHeight="1" x14ac:dyDescent="0.3">
      <c r="A65" s="395"/>
      <c r="B65" s="160" t="s">
        <v>320</v>
      </c>
      <c r="C65" s="490"/>
      <c r="D65" s="496"/>
      <c r="E65" s="496"/>
      <c r="F65" s="496"/>
      <c r="G65" s="496"/>
      <c r="H65" s="159"/>
      <c r="I65" s="159"/>
      <c r="J65" s="165"/>
      <c r="K65" s="162"/>
      <c r="L65" s="2"/>
    </row>
    <row r="66" spans="1:12" ht="15.75" customHeight="1" x14ac:dyDescent="0.3">
      <c r="A66" s="395"/>
      <c r="B66" s="160">
        <v>1</v>
      </c>
      <c r="C66" s="438"/>
      <c r="D66" s="440"/>
      <c r="E66" s="503"/>
      <c r="F66" s="495"/>
      <c r="G66" s="495"/>
      <c r="H66" s="159"/>
      <c r="I66" s="159"/>
      <c r="J66" s="167" t="str">
        <f>IF(OR(C62="X",C64="X",D64="x",C66="x",D66="x" ),"x","")</f>
        <v/>
      </c>
      <c r="K66" s="162" t="s">
        <v>91</v>
      </c>
      <c r="L66" s="2"/>
    </row>
    <row r="67" spans="1:12" ht="15.75" customHeight="1" x14ac:dyDescent="0.3">
      <c r="A67" s="395"/>
      <c r="B67" s="160" t="s">
        <v>321</v>
      </c>
      <c r="C67" s="439"/>
      <c r="D67" s="441"/>
      <c r="E67" s="441"/>
      <c r="F67" s="441"/>
      <c r="G67" s="441"/>
      <c r="H67" s="168"/>
      <c r="I67" s="159"/>
      <c r="J67" s="159"/>
      <c r="K67" s="160"/>
      <c r="L67" s="2"/>
    </row>
    <row r="68" spans="1:12" ht="15.75" customHeight="1" x14ac:dyDescent="0.3">
      <c r="A68" s="158"/>
      <c r="B68" s="159"/>
      <c r="C68" s="159">
        <v>1</v>
      </c>
      <c r="D68" s="159">
        <v>2</v>
      </c>
      <c r="E68" s="159">
        <v>3</v>
      </c>
      <c r="F68" s="159">
        <v>4</v>
      </c>
      <c r="G68" s="159">
        <v>5</v>
      </c>
      <c r="H68" s="159"/>
      <c r="I68" s="159"/>
      <c r="J68" s="159"/>
      <c r="K68" s="160"/>
      <c r="L68" s="2"/>
    </row>
    <row r="69" spans="1:12" ht="15.75" customHeight="1" x14ac:dyDescent="0.3">
      <c r="A69" s="158"/>
      <c r="B69" s="159"/>
      <c r="C69" s="159" t="s">
        <v>322</v>
      </c>
      <c r="D69" s="159" t="s">
        <v>323</v>
      </c>
      <c r="E69" s="159" t="s">
        <v>324</v>
      </c>
      <c r="F69" s="159" t="s">
        <v>315</v>
      </c>
      <c r="G69" s="159" t="s">
        <v>325</v>
      </c>
      <c r="H69" s="159"/>
      <c r="I69" s="159"/>
      <c r="J69" s="159"/>
      <c r="K69" s="160"/>
      <c r="L69" s="2"/>
    </row>
    <row r="70" spans="1:12" ht="15" customHeight="1" x14ac:dyDescent="0.3">
      <c r="A70" s="158"/>
      <c r="B70" s="159"/>
      <c r="C70" s="504" t="s">
        <v>326</v>
      </c>
      <c r="D70" s="467"/>
      <c r="E70" s="467"/>
      <c r="F70" s="467"/>
      <c r="G70" s="468"/>
      <c r="H70" s="159"/>
      <c r="I70" s="159"/>
      <c r="J70" s="159"/>
      <c r="K70" s="160"/>
      <c r="L70" s="2"/>
    </row>
    <row r="71" spans="1:12" ht="15" customHeight="1" x14ac:dyDescent="0.3">
      <c r="A71" s="158"/>
      <c r="B71" s="159"/>
      <c r="C71" s="469"/>
      <c r="D71" s="470"/>
      <c r="E71" s="470"/>
      <c r="F71" s="470"/>
      <c r="G71" s="471"/>
      <c r="H71" s="159"/>
      <c r="I71" s="159"/>
      <c r="J71" s="159"/>
      <c r="K71" s="160"/>
      <c r="L71" s="2"/>
    </row>
    <row r="72" spans="1:12" ht="15.75" customHeight="1" x14ac:dyDescent="0.3">
      <c r="A72" s="173"/>
      <c r="B72" s="174"/>
      <c r="C72" s="174"/>
      <c r="D72" s="174"/>
      <c r="E72" s="174"/>
      <c r="F72" s="174"/>
      <c r="G72" s="174"/>
      <c r="H72" s="174"/>
      <c r="I72" s="174"/>
      <c r="J72" s="174"/>
      <c r="K72" s="175"/>
      <c r="L72" s="2"/>
    </row>
    <row r="73" spans="1:12" ht="15.75" customHeight="1" x14ac:dyDescent="0.3">
      <c r="A73" s="2"/>
      <c r="B73" s="2"/>
      <c r="C73" s="2"/>
      <c r="D73" s="2"/>
      <c r="E73" s="2"/>
      <c r="F73" s="2"/>
      <c r="G73" s="2"/>
      <c r="H73" s="2"/>
      <c r="I73" s="2"/>
      <c r="J73" s="2"/>
      <c r="K73" s="2"/>
      <c r="L73" s="2"/>
    </row>
    <row r="74" spans="1:12" ht="16.5" customHeight="1" x14ac:dyDescent="0.3">
      <c r="A74" s="548" t="s">
        <v>311</v>
      </c>
      <c r="B74" s="558" t="e">
        <f>DESCRIPCION!#REF!</f>
        <v>#REF!</v>
      </c>
      <c r="C74" s="270"/>
      <c r="D74" s="270"/>
      <c r="E74" s="270"/>
      <c r="F74" s="270"/>
      <c r="G74" s="270"/>
      <c r="H74" s="294"/>
      <c r="I74" s="555" t="s">
        <v>442</v>
      </c>
      <c r="J74" s="345"/>
      <c r="K74" s="138" t="str">
        <f>IF(J81="x","EXTREMA",IF(J83="x","ALTA",IF(J85="x","MODERADA",IF(J87="x","BAJA",""))))</f>
        <v>EXTREMA</v>
      </c>
      <c r="L74" s="2"/>
    </row>
    <row r="75" spans="1:12" ht="15.75" customHeight="1" x14ac:dyDescent="0.3">
      <c r="A75" s="517"/>
      <c r="B75" s="295"/>
      <c r="C75" s="276"/>
      <c r="D75" s="276"/>
      <c r="E75" s="276"/>
      <c r="F75" s="276"/>
      <c r="G75" s="276"/>
      <c r="H75" s="296"/>
      <c r="I75" s="556" t="s">
        <v>443</v>
      </c>
      <c r="J75" s="345"/>
      <c r="K75" s="240" t="str">
        <f>'VALORACION RIESGOS INHERENTES'!K71</f>
        <v/>
      </c>
      <c r="L75" s="2"/>
    </row>
    <row r="76" spans="1:12" ht="15.75" customHeight="1" x14ac:dyDescent="0.3">
      <c r="A76" s="549"/>
      <c r="B76" s="448" t="s">
        <v>444</v>
      </c>
      <c r="C76" s="344"/>
      <c r="D76" s="344"/>
      <c r="E76" s="344"/>
      <c r="F76" s="344"/>
      <c r="G76" s="344"/>
      <c r="H76" s="344"/>
      <c r="I76" s="344"/>
      <c r="J76" s="345"/>
      <c r="K76" s="240" t="e">
        <f>'EVALUACIÓN SOLIDEZ CONTROLES'!H24</f>
        <v>#DIV/0!</v>
      </c>
      <c r="L76" s="2"/>
    </row>
    <row r="77" spans="1:12" ht="21.75" customHeight="1" x14ac:dyDescent="0.3">
      <c r="A77" s="236" t="s">
        <v>313</v>
      </c>
      <c r="B77" s="237"/>
      <c r="C77" s="237"/>
      <c r="D77" s="238"/>
      <c r="E77" s="557"/>
      <c r="F77" s="344"/>
      <c r="G77" s="345"/>
      <c r="H77" s="448" t="s">
        <v>314</v>
      </c>
      <c r="I77" s="345"/>
      <c r="J77" s="451"/>
      <c r="K77" s="345"/>
      <c r="L77" s="2"/>
    </row>
    <row r="78" spans="1:12" ht="36.75" customHeight="1" x14ac:dyDescent="0.3">
      <c r="A78" s="139"/>
      <c r="B78" s="140"/>
      <c r="C78" s="143"/>
      <c r="D78" s="140"/>
      <c r="E78" s="140"/>
      <c r="F78" s="140"/>
      <c r="G78" s="140"/>
      <c r="H78" s="140"/>
      <c r="I78" s="140"/>
      <c r="J78" s="141"/>
      <c r="K78" s="142"/>
      <c r="L78" s="2"/>
    </row>
    <row r="79" spans="1:12" ht="38.25" customHeight="1" x14ac:dyDescent="0.3">
      <c r="A79" s="442" t="s">
        <v>313</v>
      </c>
      <c r="B79" s="140">
        <v>5</v>
      </c>
      <c r="C79" s="477"/>
      <c r="D79" s="465"/>
      <c r="E79" s="443"/>
      <c r="F79" s="443"/>
      <c r="G79" s="443"/>
      <c r="H79" s="140"/>
      <c r="I79" s="140"/>
      <c r="J79" s="458" t="s">
        <v>316</v>
      </c>
      <c r="K79" s="459"/>
      <c r="L79" s="2"/>
    </row>
    <row r="80" spans="1:12" ht="15.75" customHeight="1" x14ac:dyDescent="0.3">
      <c r="A80" s="395"/>
      <c r="B80" s="140" t="s">
        <v>317</v>
      </c>
      <c r="C80" s="455"/>
      <c r="D80" s="444"/>
      <c r="E80" s="444"/>
      <c r="F80" s="444"/>
      <c r="G80" s="444"/>
      <c r="H80" s="140"/>
      <c r="I80" s="140"/>
      <c r="J80" s="144"/>
      <c r="K80" s="145"/>
      <c r="L80" s="2"/>
    </row>
    <row r="81" spans="1:12" ht="15.75" customHeight="1" x14ac:dyDescent="0.3">
      <c r="A81" s="395"/>
      <c r="B81" s="140">
        <v>4</v>
      </c>
      <c r="C81" s="478"/>
      <c r="D81" s="465"/>
      <c r="E81" s="465"/>
      <c r="F81" s="479"/>
      <c r="G81" s="443" t="s">
        <v>445</v>
      </c>
      <c r="H81" s="140"/>
      <c r="I81" s="140"/>
      <c r="J81" s="176" t="str">
        <f>IF(OR(E79="X",F79="X",G79="x",F81="x",G81="X",F83="X",G83="X",G85="X" ),"x","")</f>
        <v>x</v>
      </c>
      <c r="K81" s="145" t="s">
        <v>88</v>
      </c>
      <c r="L81" s="2"/>
    </row>
    <row r="82" spans="1:12" ht="15.75" customHeight="1" x14ac:dyDescent="0.3">
      <c r="A82" s="395"/>
      <c r="B82" s="140" t="s">
        <v>318</v>
      </c>
      <c r="C82" s="455"/>
      <c r="D82" s="444"/>
      <c r="E82" s="444"/>
      <c r="F82" s="444"/>
      <c r="G82" s="444"/>
      <c r="H82" s="140"/>
      <c r="I82" s="140"/>
      <c r="J82" s="147"/>
      <c r="K82" s="145"/>
      <c r="L82" s="2"/>
    </row>
    <row r="83" spans="1:12" ht="15.75" customHeight="1" x14ac:dyDescent="0.3">
      <c r="A83" s="395"/>
      <c r="B83" s="140">
        <v>3</v>
      </c>
      <c r="C83" s="452"/>
      <c r="D83" s="481"/>
      <c r="E83" s="446"/>
      <c r="F83" s="479"/>
      <c r="G83" s="443"/>
      <c r="H83" s="140"/>
      <c r="I83" s="140"/>
      <c r="J83" s="148" t="str">
        <f>IF(OR(C79="X",D79="X",D81="x",E81="x",E83="X",F85="X",F87="X",G87="X" ),"x","")</f>
        <v/>
      </c>
      <c r="K83" s="145" t="s">
        <v>89</v>
      </c>
      <c r="L83" s="2"/>
    </row>
    <row r="84" spans="1:12" ht="15.75" customHeight="1" x14ac:dyDescent="0.3">
      <c r="A84" s="395"/>
      <c r="B84" s="140" t="s">
        <v>319</v>
      </c>
      <c r="C84" s="455"/>
      <c r="D84" s="444"/>
      <c r="E84" s="444"/>
      <c r="F84" s="444"/>
      <c r="G84" s="444"/>
      <c r="H84" s="140"/>
      <c r="I84" s="140"/>
      <c r="J84" s="149"/>
      <c r="K84" s="145"/>
      <c r="L84" s="2"/>
    </row>
    <row r="85" spans="1:12" ht="15.75" customHeight="1" x14ac:dyDescent="0.3">
      <c r="A85" s="395"/>
      <c r="B85" s="140">
        <v>2</v>
      </c>
      <c r="C85" s="452"/>
      <c r="D85" s="461"/>
      <c r="E85" s="445"/>
      <c r="F85" s="446"/>
      <c r="G85" s="443"/>
      <c r="H85" s="140"/>
      <c r="I85" s="140"/>
      <c r="J85" s="150" t="str">
        <f>IF(OR(C81="X",D83="X",E85="x",E87="x" ),"x","")</f>
        <v/>
      </c>
      <c r="K85" s="145" t="s">
        <v>90</v>
      </c>
      <c r="L85" s="2"/>
    </row>
    <row r="86" spans="1:12" ht="15.75" customHeight="1" x14ac:dyDescent="0.3">
      <c r="A86" s="395"/>
      <c r="B86" s="140" t="s">
        <v>320</v>
      </c>
      <c r="C86" s="455"/>
      <c r="D86" s="444"/>
      <c r="E86" s="444"/>
      <c r="F86" s="444"/>
      <c r="G86" s="444"/>
      <c r="H86" s="140"/>
      <c r="I86" s="140"/>
      <c r="J86" s="149"/>
      <c r="K86" s="145"/>
      <c r="L86" s="2"/>
    </row>
    <row r="87" spans="1:12" ht="15.75" customHeight="1" x14ac:dyDescent="0.3">
      <c r="A87" s="395"/>
      <c r="B87" s="140">
        <v>1</v>
      </c>
      <c r="C87" s="452"/>
      <c r="D87" s="461"/>
      <c r="E87" s="463"/>
      <c r="F87" s="464"/>
      <c r="G87" s="465"/>
      <c r="H87" s="140"/>
      <c r="I87" s="140"/>
      <c r="J87" s="151" t="str">
        <f>IF(OR(C83="X",C85="X",D85="x",D87="x",C87="x" ),"x","")</f>
        <v/>
      </c>
      <c r="K87" s="145" t="s">
        <v>91</v>
      </c>
      <c r="L87" s="2"/>
    </row>
    <row r="88" spans="1:12" ht="15.75" customHeight="1" x14ac:dyDescent="0.3">
      <c r="A88" s="395"/>
      <c r="B88" s="140" t="s">
        <v>321</v>
      </c>
      <c r="C88" s="453"/>
      <c r="D88" s="462"/>
      <c r="E88" s="462"/>
      <c r="F88" s="462"/>
      <c r="G88" s="462"/>
      <c r="H88" s="140"/>
      <c r="I88" s="140"/>
      <c r="J88" s="140"/>
      <c r="K88" s="177"/>
      <c r="L88" s="2"/>
    </row>
    <row r="89" spans="1:12" ht="15.75" customHeight="1" x14ac:dyDescent="0.3">
      <c r="A89" s="139"/>
      <c r="B89" s="140"/>
      <c r="C89" s="140">
        <v>1</v>
      </c>
      <c r="D89" s="140">
        <v>2</v>
      </c>
      <c r="E89" s="140">
        <v>3</v>
      </c>
      <c r="F89" s="140">
        <v>4</v>
      </c>
      <c r="G89" s="140">
        <v>5</v>
      </c>
      <c r="H89" s="140"/>
      <c r="I89" s="140"/>
      <c r="J89" s="140"/>
      <c r="K89" s="177"/>
      <c r="L89" s="2"/>
    </row>
    <row r="90" spans="1:12" ht="15.75" customHeight="1" x14ac:dyDescent="0.3">
      <c r="A90" s="139"/>
      <c r="B90" s="140"/>
      <c r="C90" s="140" t="s">
        <v>322</v>
      </c>
      <c r="D90" s="140" t="s">
        <v>323</v>
      </c>
      <c r="E90" s="140" t="s">
        <v>324</v>
      </c>
      <c r="F90" s="140" t="s">
        <v>315</v>
      </c>
      <c r="G90" s="140" t="s">
        <v>325</v>
      </c>
      <c r="H90" s="140"/>
      <c r="I90" s="458"/>
      <c r="J90" s="324"/>
      <c r="K90" s="459"/>
      <c r="L90" s="2"/>
    </row>
    <row r="91" spans="1:12" ht="15" customHeight="1" x14ac:dyDescent="0.3">
      <c r="A91" s="139"/>
      <c r="B91" s="140"/>
      <c r="C91" s="466" t="s">
        <v>326</v>
      </c>
      <c r="D91" s="467"/>
      <c r="E91" s="467"/>
      <c r="F91" s="467"/>
      <c r="G91" s="468"/>
      <c r="H91" s="140"/>
      <c r="I91" s="140"/>
      <c r="J91" s="140"/>
      <c r="K91" s="177"/>
      <c r="L91" s="2"/>
    </row>
    <row r="92" spans="1:12" ht="15" customHeight="1" x14ac:dyDescent="0.3">
      <c r="A92" s="139"/>
      <c r="B92" s="140"/>
      <c r="C92" s="469"/>
      <c r="D92" s="470"/>
      <c r="E92" s="470"/>
      <c r="F92" s="470"/>
      <c r="G92" s="471"/>
      <c r="H92" s="140"/>
      <c r="I92" s="140"/>
      <c r="J92" s="140"/>
      <c r="K92" s="177"/>
      <c r="L92" s="2"/>
    </row>
    <row r="93" spans="1:12" ht="15.75" customHeight="1" x14ac:dyDescent="0.3">
      <c r="A93" s="178"/>
      <c r="B93" s="179"/>
      <c r="C93" s="179"/>
      <c r="D93" s="179"/>
      <c r="E93" s="179"/>
      <c r="F93" s="179"/>
      <c r="G93" s="179"/>
      <c r="H93" s="179"/>
      <c r="I93" s="179"/>
      <c r="J93" s="179"/>
      <c r="K93" s="180"/>
      <c r="L93" s="2"/>
    </row>
    <row r="94" spans="1:12" ht="15.75" customHeight="1" x14ac:dyDescent="0.3">
      <c r="A94" s="2"/>
      <c r="B94" s="2"/>
      <c r="C94" s="2"/>
      <c r="D94" s="2"/>
      <c r="E94" s="2"/>
      <c r="F94" s="2"/>
      <c r="G94" s="2"/>
      <c r="H94" s="2"/>
      <c r="I94" s="2"/>
      <c r="J94" s="2"/>
      <c r="K94" s="2"/>
      <c r="L94" s="2"/>
    </row>
    <row r="95" spans="1:12" ht="15.75" customHeight="1" x14ac:dyDescent="0.3">
      <c r="A95" s="548" t="s">
        <v>311</v>
      </c>
      <c r="B95" s="553" t="e">
        <f>DESCRIPCION!#REF!</f>
        <v>#REF!</v>
      </c>
      <c r="C95" s="270"/>
      <c r="D95" s="270"/>
      <c r="E95" s="270"/>
      <c r="F95" s="270"/>
      <c r="G95" s="270"/>
      <c r="H95" s="294"/>
      <c r="I95" s="555" t="s">
        <v>442</v>
      </c>
      <c r="J95" s="345"/>
      <c r="K95" s="138" t="str">
        <f>IF(J102="x","EXTREMA",IF(J104="x","ALTA",IF(J106="x","MODERADA",IF(J108="x","BAJA",""))))</f>
        <v/>
      </c>
      <c r="L95" s="2"/>
    </row>
    <row r="96" spans="1:12" ht="15.75" customHeight="1" x14ac:dyDescent="0.3">
      <c r="A96" s="517"/>
      <c r="B96" s="554"/>
      <c r="C96" s="276"/>
      <c r="D96" s="276"/>
      <c r="E96" s="276"/>
      <c r="F96" s="276"/>
      <c r="G96" s="276"/>
      <c r="H96" s="296"/>
      <c r="I96" s="556" t="s">
        <v>443</v>
      </c>
      <c r="J96" s="345"/>
      <c r="K96" s="234" t="str">
        <f>'VALORACION RIESGOS INHERENTES'!K91</f>
        <v/>
      </c>
      <c r="L96" s="2"/>
    </row>
    <row r="97" spans="1:12" ht="15.75" customHeight="1" x14ac:dyDescent="0.3">
      <c r="A97" s="549"/>
      <c r="B97" s="556" t="s">
        <v>444</v>
      </c>
      <c r="C97" s="344"/>
      <c r="D97" s="344"/>
      <c r="E97" s="344"/>
      <c r="F97" s="344"/>
      <c r="G97" s="344"/>
      <c r="H97" s="344"/>
      <c r="I97" s="344"/>
      <c r="J97" s="345"/>
      <c r="K97" s="234" t="e">
        <f>'EVALUACIÓN SOLIDEZ CONTROLES'!H28</f>
        <v>#DIV/0!</v>
      </c>
      <c r="L97" s="2"/>
    </row>
    <row r="98" spans="1:12" ht="20.25" customHeight="1" x14ac:dyDescent="0.3">
      <c r="A98" s="236" t="s">
        <v>313</v>
      </c>
      <c r="B98" s="237"/>
      <c r="C98" s="237"/>
      <c r="D98" s="238"/>
      <c r="E98" s="557"/>
      <c r="F98" s="344"/>
      <c r="G98" s="345"/>
      <c r="H98" s="448" t="s">
        <v>314</v>
      </c>
      <c r="I98" s="345"/>
      <c r="J98" s="451"/>
      <c r="K98" s="345"/>
      <c r="L98" s="2"/>
    </row>
    <row r="99" spans="1:12" ht="38.25" customHeight="1" x14ac:dyDescent="0.3">
      <c r="A99" s="139"/>
      <c r="B99" s="140"/>
      <c r="C99" s="143"/>
      <c r="D99" s="140"/>
      <c r="E99" s="140"/>
      <c r="F99" s="140"/>
      <c r="G99" s="140"/>
      <c r="H99" s="140"/>
      <c r="I99" s="140"/>
      <c r="J99" s="141"/>
      <c r="K99" s="142"/>
      <c r="L99" s="2"/>
    </row>
    <row r="100" spans="1:12" ht="39" customHeight="1" x14ac:dyDescent="0.3">
      <c r="A100" s="442" t="s">
        <v>313</v>
      </c>
      <c r="B100" s="140">
        <v>5</v>
      </c>
      <c r="C100" s="477"/>
      <c r="D100" s="465"/>
      <c r="E100" s="443"/>
      <c r="F100" s="443"/>
      <c r="G100" s="443"/>
      <c r="H100" s="140"/>
      <c r="I100" s="140"/>
      <c r="J100" s="458" t="s">
        <v>316</v>
      </c>
      <c r="K100" s="459"/>
      <c r="L100" s="2"/>
    </row>
    <row r="101" spans="1:12" ht="15.75" customHeight="1" x14ac:dyDescent="0.3">
      <c r="A101" s="395"/>
      <c r="B101" s="140" t="s">
        <v>317</v>
      </c>
      <c r="C101" s="455"/>
      <c r="D101" s="444"/>
      <c r="E101" s="444"/>
      <c r="F101" s="444"/>
      <c r="G101" s="444"/>
      <c r="H101" s="140"/>
      <c r="I101" s="140"/>
      <c r="J101" s="144"/>
      <c r="K101" s="145"/>
      <c r="L101" s="2"/>
    </row>
    <row r="102" spans="1:12" ht="15.75" customHeight="1" x14ac:dyDescent="0.3">
      <c r="A102" s="395"/>
      <c r="B102" s="140">
        <v>4</v>
      </c>
      <c r="C102" s="478"/>
      <c r="D102" s="465"/>
      <c r="E102" s="465"/>
      <c r="F102" s="479"/>
      <c r="G102" s="443"/>
      <c r="H102" s="140"/>
      <c r="I102" s="140"/>
      <c r="J102" s="176" t="str">
        <f>IF(OR(E100="X",F100="X",G100="x",F102="x",G102="X",F104="X",G104="X",G106="X" ),"x","")</f>
        <v/>
      </c>
      <c r="K102" s="145" t="s">
        <v>88</v>
      </c>
      <c r="L102" s="2"/>
    </row>
    <row r="103" spans="1:12" ht="15.75" customHeight="1" x14ac:dyDescent="0.3">
      <c r="A103" s="395"/>
      <c r="B103" s="140" t="s">
        <v>318</v>
      </c>
      <c r="C103" s="455"/>
      <c r="D103" s="444"/>
      <c r="E103" s="444"/>
      <c r="F103" s="444"/>
      <c r="G103" s="444"/>
      <c r="H103" s="140"/>
      <c r="I103" s="140"/>
      <c r="J103" s="147"/>
      <c r="K103" s="145"/>
      <c r="L103" s="2"/>
    </row>
    <row r="104" spans="1:12" ht="15.75" customHeight="1" x14ac:dyDescent="0.3">
      <c r="A104" s="395"/>
      <c r="B104" s="140">
        <v>3</v>
      </c>
      <c r="C104" s="452"/>
      <c r="D104" s="481"/>
      <c r="E104" s="446"/>
      <c r="F104" s="479"/>
      <c r="G104" s="443"/>
      <c r="H104" s="140"/>
      <c r="I104" s="140"/>
      <c r="J104" s="148" t="str">
        <f>IF(OR(C100="X",D100="X",D102="x",E102="x",E104="X",F106="X",F108="X",G108="X" ),"x","")</f>
        <v/>
      </c>
      <c r="K104" s="145" t="s">
        <v>89</v>
      </c>
      <c r="L104" s="2"/>
    </row>
    <row r="105" spans="1:12" ht="15.75" customHeight="1" x14ac:dyDescent="0.3">
      <c r="A105" s="395"/>
      <c r="B105" s="140" t="s">
        <v>319</v>
      </c>
      <c r="C105" s="455"/>
      <c r="D105" s="444"/>
      <c r="E105" s="444"/>
      <c r="F105" s="444"/>
      <c r="G105" s="444"/>
      <c r="H105" s="140"/>
      <c r="I105" s="140"/>
      <c r="J105" s="149"/>
      <c r="K105" s="145"/>
      <c r="L105" s="2"/>
    </row>
    <row r="106" spans="1:12" ht="15.75" customHeight="1" x14ac:dyDescent="0.3">
      <c r="A106" s="395"/>
      <c r="B106" s="140">
        <v>2</v>
      </c>
      <c r="C106" s="452"/>
      <c r="D106" s="461"/>
      <c r="E106" s="445"/>
      <c r="F106" s="446"/>
      <c r="G106" s="443"/>
      <c r="H106" s="140"/>
      <c r="I106" s="140"/>
      <c r="J106" s="150" t="str">
        <f>IF(OR(C102="X",D104="X",E108="x",E106="x" ),"x","")</f>
        <v/>
      </c>
      <c r="K106" s="145" t="s">
        <v>90</v>
      </c>
      <c r="L106" s="2"/>
    </row>
    <row r="107" spans="1:12" ht="15.75" customHeight="1" x14ac:dyDescent="0.3">
      <c r="A107" s="395"/>
      <c r="B107" s="140" t="s">
        <v>320</v>
      </c>
      <c r="C107" s="455"/>
      <c r="D107" s="444"/>
      <c r="E107" s="444"/>
      <c r="F107" s="444"/>
      <c r="G107" s="444"/>
      <c r="H107" s="140"/>
      <c r="I107" s="140"/>
      <c r="J107" s="149"/>
      <c r="K107" s="145"/>
      <c r="L107" s="2"/>
    </row>
    <row r="108" spans="1:12" ht="15.75" customHeight="1" x14ac:dyDescent="0.3">
      <c r="A108" s="395"/>
      <c r="B108" s="140">
        <v>1</v>
      </c>
      <c r="C108" s="452"/>
      <c r="D108" s="461"/>
      <c r="E108" s="463"/>
      <c r="F108" s="464"/>
      <c r="G108" s="465"/>
      <c r="H108" s="140"/>
      <c r="I108" s="140"/>
      <c r="J108" s="151" t="str">
        <f>IF(OR(C104="X",C106="X",C108="x",D106="x",D108="x" ),"x","")</f>
        <v/>
      </c>
      <c r="K108" s="145" t="s">
        <v>91</v>
      </c>
      <c r="L108" s="2"/>
    </row>
    <row r="109" spans="1:12" ht="15.75" customHeight="1" x14ac:dyDescent="0.3">
      <c r="A109" s="395"/>
      <c r="B109" s="140" t="s">
        <v>321</v>
      </c>
      <c r="C109" s="453"/>
      <c r="D109" s="462"/>
      <c r="E109" s="462"/>
      <c r="F109" s="462"/>
      <c r="G109" s="462"/>
      <c r="H109" s="140"/>
      <c r="I109" s="140"/>
      <c r="J109" s="140"/>
      <c r="K109" s="177"/>
      <c r="L109" s="2"/>
    </row>
    <row r="110" spans="1:12" ht="15.75" customHeight="1" x14ac:dyDescent="0.3">
      <c r="A110" s="139"/>
      <c r="B110" s="140"/>
      <c r="C110" s="140">
        <v>1</v>
      </c>
      <c r="D110" s="140">
        <v>2</v>
      </c>
      <c r="E110" s="140">
        <v>3</v>
      </c>
      <c r="F110" s="140">
        <v>4</v>
      </c>
      <c r="G110" s="140">
        <v>5</v>
      </c>
      <c r="H110" s="140"/>
      <c r="I110" s="140"/>
      <c r="J110" s="140"/>
      <c r="K110" s="177"/>
      <c r="L110" s="2"/>
    </row>
    <row r="111" spans="1:12" ht="15.75" customHeight="1" x14ac:dyDescent="0.3">
      <c r="A111" s="139"/>
      <c r="B111" s="140"/>
      <c r="C111" s="140" t="s">
        <v>322</v>
      </c>
      <c r="D111" s="140" t="s">
        <v>323</v>
      </c>
      <c r="E111" s="140" t="s">
        <v>324</v>
      </c>
      <c r="F111" s="140" t="s">
        <v>315</v>
      </c>
      <c r="G111" s="140" t="s">
        <v>325</v>
      </c>
      <c r="H111" s="140"/>
      <c r="I111" s="140"/>
      <c r="J111" s="140"/>
      <c r="K111" s="177"/>
      <c r="L111" s="2"/>
    </row>
    <row r="112" spans="1:12" ht="15" customHeight="1" x14ac:dyDescent="0.3">
      <c r="A112" s="139"/>
      <c r="B112" s="140"/>
      <c r="C112" s="466" t="s">
        <v>326</v>
      </c>
      <c r="D112" s="467"/>
      <c r="E112" s="467"/>
      <c r="F112" s="467"/>
      <c r="G112" s="468"/>
      <c r="H112" s="140"/>
      <c r="I112" s="140"/>
      <c r="J112" s="140"/>
      <c r="K112" s="177"/>
      <c r="L112" s="2"/>
    </row>
    <row r="113" spans="1:12" ht="15" customHeight="1" x14ac:dyDescent="0.3">
      <c r="A113" s="139"/>
      <c r="B113" s="140"/>
      <c r="C113" s="469"/>
      <c r="D113" s="470"/>
      <c r="E113" s="470"/>
      <c r="F113" s="470"/>
      <c r="G113" s="471"/>
      <c r="H113" s="140"/>
      <c r="I113" s="140"/>
      <c r="J113" s="140"/>
      <c r="K113" s="177"/>
      <c r="L113" s="2"/>
    </row>
    <row r="114" spans="1:12" ht="15.75" customHeight="1" x14ac:dyDescent="0.3">
      <c r="A114" s="178"/>
      <c r="B114" s="179"/>
      <c r="C114" s="179"/>
      <c r="D114" s="179"/>
      <c r="E114" s="179"/>
      <c r="F114" s="179"/>
      <c r="G114" s="179"/>
      <c r="H114" s="179"/>
      <c r="I114" s="179"/>
      <c r="J114" s="179"/>
      <c r="K114" s="180"/>
      <c r="L114" s="2"/>
    </row>
    <row r="115" spans="1:12" ht="15.75" customHeight="1" x14ac:dyDescent="0.3">
      <c r="A115" s="2"/>
      <c r="B115" s="2"/>
      <c r="C115" s="2"/>
      <c r="D115" s="2"/>
      <c r="E115" s="2"/>
      <c r="F115" s="2"/>
      <c r="G115" s="2"/>
      <c r="H115" s="2"/>
      <c r="I115" s="2"/>
      <c r="J115" s="2"/>
      <c r="K115" s="2"/>
      <c r="L115" s="2"/>
    </row>
    <row r="116" spans="1:12" ht="15.75" customHeight="1" x14ac:dyDescent="0.3">
      <c r="A116" s="548" t="s">
        <v>311</v>
      </c>
      <c r="B116" s="553" t="e">
        <f>DESCRIPCION!#REF!</f>
        <v>#REF!</v>
      </c>
      <c r="C116" s="270"/>
      <c r="D116" s="270"/>
      <c r="E116" s="270"/>
      <c r="F116" s="270"/>
      <c r="G116" s="270"/>
      <c r="H116" s="294"/>
      <c r="I116" s="555" t="s">
        <v>442</v>
      </c>
      <c r="J116" s="345"/>
      <c r="K116" s="138" t="str">
        <f>IF(J123="x","EXTREMA",IF(J125="x","ALTA",IF(J127="x","MODERADA",IF(J129="x","BAJA",""))))</f>
        <v/>
      </c>
      <c r="L116" s="2"/>
    </row>
    <row r="117" spans="1:12" ht="15.75" customHeight="1" x14ac:dyDescent="0.3">
      <c r="A117" s="517"/>
      <c r="B117" s="554"/>
      <c r="C117" s="276"/>
      <c r="D117" s="276"/>
      <c r="E117" s="276"/>
      <c r="F117" s="276"/>
      <c r="G117" s="276"/>
      <c r="H117" s="296"/>
      <c r="I117" s="556" t="s">
        <v>443</v>
      </c>
      <c r="J117" s="345"/>
      <c r="K117" s="234" t="str">
        <f>'VALORACION RIESGOS INHERENTES'!K111</f>
        <v/>
      </c>
      <c r="L117" s="2"/>
    </row>
    <row r="118" spans="1:12" ht="15.75" customHeight="1" x14ac:dyDescent="0.3">
      <c r="A118" s="549"/>
      <c r="B118" s="448" t="s">
        <v>444</v>
      </c>
      <c r="C118" s="344"/>
      <c r="D118" s="344"/>
      <c r="E118" s="344"/>
      <c r="F118" s="344"/>
      <c r="G118" s="344"/>
      <c r="H118" s="344"/>
      <c r="I118" s="344"/>
      <c r="J118" s="345"/>
      <c r="K118" s="234" t="str">
        <f>'EVALUACIÓN SOLIDEZ CONTROLES'!H32</f>
        <v xml:space="preserve"> </v>
      </c>
      <c r="L118" s="2"/>
    </row>
    <row r="119" spans="1:12" ht="17.25" customHeight="1" x14ac:dyDescent="0.3">
      <c r="A119" s="236" t="s">
        <v>313</v>
      </c>
      <c r="B119" s="237"/>
      <c r="C119" s="237"/>
      <c r="D119" s="238"/>
      <c r="E119" s="557"/>
      <c r="F119" s="344"/>
      <c r="G119" s="345"/>
      <c r="H119" s="448" t="s">
        <v>314</v>
      </c>
      <c r="I119" s="345"/>
      <c r="J119" s="451"/>
      <c r="K119" s="345"/>
      <c r="L119" s="2"/>
    </row>
    <row r="120" spans="1:12" ht="39.75" customHeight="1" x14ac:dyDescent="0.3">
      <c r="A120" s="139"/>
      <c r="B120" s="140"/>
      <c r="C120" s="143"/>
      <c r="D120" s="140"/>
      <c r="E120" s="140"/>
      <c r="F120" s="140"/>
      <c r="G120" s="140"/>
      <c r="H120" s="140"/>
      <c r="I120" s="140"/>
      <c r="J120" s="2"/>
      <c r="K120" s="34"/>
      <c r="L120" s="2"/>
    </row>
    <row r="121" spans="1:12" ht="15" customHeight="1" x14ac:dyDescent="0.3">
      <c r="A121" s="442" t="s">
        <v>313</v>
      </c>
      <c r="B121" s="140">
        <v>5</v>
      </c>
      <c r="C121" s="454"/>
      <c r="D121" s="456"/>
      <c r="E121" s="457"/>
      <c r="F121" s="457"/>
      <c r="G121" s="457"/>
      <c r="H121" s="183"/>
      <c r="I121" s="140"/>
      <c r="J121" s="458" t="s">
        <v>316</v>
      </c>
      <c r="K121" s="459"/>
      <c r="L121" s="2"/>
    </row>
    <row r="122" spans="1:12" ht="15.75" customHeight="1" x14ac:dyDescent="0.3">
      <c r="A122" s="395"/>
      <c r="B122" s="140" t="s">
        <v>317</v>
      </c>
      <c r="C122" s="455"/>
      <c r="D122" s="444"/>
      <c r="E122" s="444"/>
      <c r="F122" s="444"/>
      <c r="G122" s="444"/>
      <c r="H122" s="183"/>
      <c r="I122" s="140"/>
      <c r="J122" s="144"/>
      <c r="K122" s="145"/>
      <c r="L122" s="2"/>
    </row>
    <row r="123" spans="1:12" ht="15.75" customHeight="1" x14ac:dyDescent="0.3">
      <c r="A123" s="395"/>
      <c r="B123" s="140">
        <v>4</v>
      </c>
      <c r="C123" s="460"/>
      <c r="D123" s="456"/>
      <c r="E123" s="456"/>
      <c r="F123" s="472"/>
      <c r="G123" s="457"/>
      <c r="H123" s="183"/>
      <c r="I123" s="140"/>
      <c r="J123" s="176" t="str">
        <f>IF(OR(E121="X",F121="X",G121="x",F123="x",G123="X",F125="X",G125="X",G127="X" ),"x","")</f>
        <v/>
      </c>
      <c r="K123" s="145" t="s">
        <v>88</v>
      </c>
      <c r="L123" s="2"/>
    </row>
    <row r="124" spans="1:12" ht="15.75" customHeight="1" x14ac:dyDescent="0.3">
      <c r="A124" s="395"/>
      <c r="B124" s="140" t="s">
        <v>318</v>
      </c>
      <c r="C124" s="455"/>
      <c r="D124" s="444"/>
      <c r="E124" s="444"/>
      <c r="F124" s="444"/>
      <c r="G124" s="444"/>
      <c r="H124" s="183"/>
      <c r="I124" s="140"/>
      <c r="J124" s="147"/>
      <c r="K124" s="145"/>
      <c r="L124" s="2"/>
    </row>
    <row r="125" spans="1:12" ht="15.75" customHeight="1" x14ac:dyDescent="0.3">
      <c r="A125" s="395"/>
      <c r="B125" s="140">
        <v>3</v>
      </c>
      <c r="C125" s="473"/>
      <c r="D125" s="474"/>
      <c r="E125" s="475"/>
      <c r="F125" s="472"/>
      <c r="G125" s="457"/>
      <c r="H125" s="183"/>
      <c r="I125" s="140"/>
      <c r="J125" s="148" t="str">
        <f>IF(OR(C121="X",D121="X",D123="x",E123="x",E125="X",F127="X",F129="X",G129="X" ),"x","")</f>
        <v/>
      </c>
      <c r="K125" s="145" t="s">
        <v>89</v>
      </c>
      <c r="L125" s="2"/>
    </row>
    <row r="126" spans="1:12" ht="15.75" customHeight="1" x14ac:dyDescent="0.3">
      <c r="A126" s="395"/>
      <c r="B126" s="140" t="s">
        <v>319</v>
      </c>
      <c r="C126" s="455"/>
      <c r="D126" s="444"/>
      <c r="E126" s="444"/>
      <c r="F126" s="444"/>
      <c r="G126" s="444"/>
      <c r="H126" s="183"/>
      <c r="I126" s="140"/>
      <c r="J126" s="149"/>
      <c r="K126" s="145"/>
      <c r="L126" s="2"/>
    </row>
    <row r="127" spans="1:12" ht="15.75" customHeight="1" x14ac:dyDescent="0.3">
      <c r="A127" s="395"/>
      <c r="B127" s="140">
        <v>2</v>
      </c>
      <c r="C127" s="473"/>
      <c r="D127" s="480"/>
      <c r="E127" s="476"/>
      <c r="F127" s="475"/>
      <c r="G127" s="457"/>
      <c r="H127" s="183"/>
      <c r="I127" s="140"/>
      <c r="J127" s="150" t="str">
        <f>IF(OR(C123="X",D125="X",E127="x",E129="x" ),"x","")</f>
        <v/>
      </c>
      <c r="K127" s="145" t="s">
        <v>90</v>
      </c>
      <c r="L127" s="2"/>
    </row>
    <row r="128" spans="1:12" ht="15.75" customHeight="1" x14ac:dyDescent="0.3">
      <c r="A128" s="395"/>
      <c r="B128" s="140" t="s">
        <v>320</v>
      </c>
      <c r="C128" s="455"/>
      <c r="D128" s="444"/>
      <c r="E128" s="444"/>
      <c r="F128" s="444"/>
      <c r="G128" s="444"/>
      <c r="H128" s="183"/>
      <c r="I128" s="140"/>
      <c r="J128" s="149"/>
      <c r="K128" s="145"/>
      <c r="L128" s="2"/>
    </row>
    <row r="129" spans="1:12" ht="15.75" customHeight="1" x14ac:dyDescent="0.3">
      <c r="A129" s="395"/>
      <c r="B129" s="140">
        <v>1</v>
      </c>
      <c r="C129" s="473"/>
      <c r="D129" s="480"/>
      <c r="E129" s="505"/>
      <c r="F129" s="506"/>
      <c r="G129" s="456"/>
      <c r="H129" s="183"/>
      <c r="I129" s="140"/>
      <c r="J129" s="151" t="str">
        <f>IF(OR(C125="X",C127="X",D127="x",C129="x",D129="x" ),"x","")</f>
        <v/>
      </c>
      <c r="K129" s="145" t="s">
        <v>91</v>
      </c>
      <c r="L129" s="2"/>
    </row>
    <row r="130" spans="1:12" ht="15.75" customHeight="1" x14ac:dyDescent="0.3">
      <c r="A130" s="395"/>
      <c r="B130" s="140" t="s">
        <v>321</v>
      </c>
      <c r="C130" s="453"/>
      <c r="D130" s="462"/>
      <c r="E130" s="462"/>
      <c r="F130" s="462"/>
      <c r="G130" s="462"/>
      <c r="H130" s="183"/>
      <c r="I130" s="140"/>
      <c r="J130" s="140"/>
      <c r="K130" s="177"/>
      <c r="L130" s="2"/>
    </row>
    <row r="131" spans="1:12" ht="15.75" customHeight="1" x14ac:dyDescent="0.3">
      <c r="A131" s="139"/>
      <c r="B131" s="140"/>
      <c r="C131" s="140">
        <v>1</v>
      </c>
      <c r="D131" s="140">
        <v>2</v>
      </c>
      <c r="E131" s="140">
        <v>3</v>
      </c>
      <c r="F131" s="140">
        <v>4</v>
      </c>
      <c r="G131" s="140">
        <v>5</v>
      </c>
      <c r="H131" s="140"/>
      <c r="I131" s="140"/>
      <c r="J131" s="140"/>
      <c r="K131" s="177"/>
      <c r="L131" s="2"/>
    </row>
    <row r="132" spans="1:12" ht="15.75" customHeight="1" x14ac:dyDescent="0.3">
      <c r="A132" s="139"/>
      <c r="B132" s="140"/>
      <c r="C132" s="140" t="s">
        <v>322</v>
      </c>
      <c r="D132" s="140" t="s">
        <v>323</v>
      </c>
      <c r="E132" s="140" t="s">
        <v>324</v>
      </c>
      <c r="F132" s="140" t="s">
        <v>315</v>
      </c>
      <c r="G132" s="140" t="s">
        <v>325</v>
      </c>
      <c r="H132" s="140"/>
      <c r="I132" s="140"/>
      <c r="J132" s="140"/>
      <c r="K132" s="177"/>
      <c r="L132" s="2"/>
    </row>
    <row r="133" spans="1:12" ht="15" customHeight="1" x14ac:dyDescent="0.3">
      <c r="A133" s="139"/>
      <c r="B133" s="140"/>
      <c r="C133" s="466" t="s">
        <v>326</v>
      </c>
      <c r="D133" s="467"/>
      <c r="E133" s="467"/>
      <c r="F133" s="467"/>
      <c r="G133" s="468"/>
      <c r="H133" s="140"/>
      <c r="I133" s="140"/>
      <c r="J133" s="140"/>
      <c r="K133" s="177"/>
      <c r="L133" s="2"/>
    </row>
    <row r="134" spans="1:12" ht="15" customHeight="1" x14ac:dyDescent="0.3">
      <c r="A134" s="139"/>
      <c r="B134" s="140"/>
      <c r="C134" s="469"/>
      <c r="D134" s="470"/>
      <c r="E134" s="470"/>
      <c r="F134" s="470"/>
      <c r="G134" s="471"/>
      <c r="H134" s="140"/>
      <c r="I134" s="140"/>
      <c r="J134" s="140"/>
      <c r="K134" s="177"/>
      <c r="L134" s="2"/>
    </row>
    <row r="135" spans="1:12" ht="15.75" customHeight="1" x14ac:dyDescent="0.3">
      <c r="A135" s="178"/>
      <c r="B135" s="179"/>
      <c r="C135" s="179"/>
      <c r="D135" s="179"/>
      <c r="E135" s="179"/>
      <c r="F135" s="179"/>
      <c r="G135" s="179"/>
      <c r="H135" s="179"/>
      <c r="I135" s="179"/>
      <c r="J135" s="179"/>
      <c r="K135" s="180"/>
      <c r="L135" s="2"/>
    </row>
    <row r="136" spans="1:12" ht="15.75" customHeight="1" x14ac:dyDescent="0.3">
      <c r="A136" s="2"/>
      <c r="B136" s="2"/>
      <c r="C136" s="2"/>
      <c r="D136" s="2"/>
      <c r="E136" s="2"/>
      <c r="F136" s="2"/>
      <c r="G136" s="2"/>
      <c r="H136" s="2"/>
      <c r="I136" s="2"/>
      <c r="J136" s="2"/>
      <c r="K136" s="2"/>
      <c r="L136" s="2"/>
    </row>
    <row r="137" spans="1:12" ht="16.5" customHeight="1" x14ac:dyDescent="0.3">
      <c r="A137" s="548" t="s">
        <v>311</v>
      </c>
      <c r="B137" s="558" t="e">
        <f>DESCRIPCION!#REF!</f>
        <v>#REF!</v>
      </c>
      <c r="C137" s="270"/>
      <c r="D137" s="270"/>
      <c r="E137" s="270"/>
      <c r="F137" s="270"/>
      <c r="G137" s="270"/>
      <c r="H137" s="294"/>
      <c r="I137" s="555" t="s">
        <v>442</v>
      </c>
      <c r="J137" s="345"/>
      <c r="K137" s="138" t="str">
        <f>IF(J144="x","EXTREMA",IF(J146="x","ALTA",IF(J148="x","MODERADA",IF(J150="x","BAJA",""))))</f>
        <v/>
      </c>
      <c r="L137" s="2"/>
    </row>
    <row r="138" spans="1:12" ht="15.75" customHeight="1" x14ac:dyDescent="0.3">
      <c r="A138" s="517"/>
      <c r="B138" s="295"/>
      <c r="C138" s="276"/>
      <c r="D138" s="276"/>
      <c r="E138" s="276"/>
      <c r="F138" s="276"/>
      <c r="G138" s="276"/>
      <c r="H138" s="296"/>
      <c r="I138" s="556" t="s">
        <v>443</v>
      </c>
      <c r="J138" s="345"/>
      <c r="K138" s="234" t="str">
        <f>'VALORACION RIESGOS INHERENTES'!K131</f>
        <v/>
      </c>
      <c r="L138" s="2"/>
    </row>
    <row r="139" spans="1:12" ht="15.75" customHeight="1" x14ac:dyDescent="0.3">
      <c r="A139" s="549"/>
      <c r="B139" s="448" t="s">
        <v>444</v>
      </c>
      <c r="C139" s="344"/>
      <c r="D139" s="344"/>
      <c r="E139" s="344"/>
      <c r="F139" s="344"/>
      <c r="G139" s="344"/>
      <c r="H139" s="344"/>
      <c r="I139" s="344"/>
      <c r="J139" s="345"/>
      <c r="K139" s="240" t="e">
        <f>'EVALUACIÓN SOLIDEZ CONTROLES'!H36</f>
        <v>#DIV/0!</v>
      </c>
      <c r="L139" s="2"/>
    </row>
    <row r="140" spans="1:12" ht="18" customHeight="1" x14ac:dyDescent="0.3">
      <c r="A140" s="236" t="s">
        <v>313</v>
      </c>
      <c r="B140" s="237"/>
      <c r="C140" s="237"/>
      <c r="D140" s="238"/>
      <c r="E140" s="557"/>
      <c r="F140" s="344"/>
      <c r="G140" s="345"/>
      <c r="H140" s="448" t="s">
        <v>314</v>
      </c>
      <c r="I140" s="345"/>
      <c r="J140" s="451"/>
      <c r="K140" s="345"/>
      <c r="L140" s="2"/>
    </row>
    <row r="141" spans="1:12" ht="42" customHeight="1" x14ac:dyDescent="0.3">
      <c r="A141" s="139"/>
      <c r="B141" s="140"/>
      <c r="C141" s="143"/>
      <c r="D141" s="140"/>
      <c r="E141" s="140"/>
      <c r="F141" s="140"/>
      <c r="G141" s="140"/>
      <c r="H141" s="140"/>
      <c r="I141" s="140"/>
      <c r="J141" s="141"/>
      <c r="K141" s="142"/>
      <c r="L141" s="2"/>
    </row>
    <row r="142" spans="1:12" ht="41.25" customHeight="1" x14ac:dyDescent="0.3">
      <c r="A142" s="442" t="s">
        <v>313</v>
      </c>
      <c r="B142" s="140">
        <v>5</v>
      </c>
      <c r="C142" s="477"/>
      <c r="D142" s="465"/>
      <c r="E142" s="443"/>
      <c r="F142" s="443"/>
      <c r="G142" s="443"/>
      <c r="H142" s="140"/>
      <c r="I142" s="140"/>
      <c r="J142" s="458" t="s">
        <v>316</v>
      </c>
      <c r="K142" s="459"/>
      <c r="L142" s="2"/>
    </row>
    <row r="143" spans="1:12" ht="15.75" customHeight="1" x14ac:dyDescent="0.3">
      <c r="A143" s="395"/>
      <c r="B143" s="140" t="s">
        <v>317</v>
      </c>
      <c r="C143" s="455"/>
      <c r="D143" s="444"/>
      <c r="E143" s="444"/>
      <c r="F143" s="444"/>
      <c r="G143" s="444"/>
      <c r="H143" s="140"/>
      <c r="I143" s="140"/>
      <c r="J143" s="144"/>
      <c r="K143" s="145"/>
      <c r="L143" s="2"/>
    </row>
    <row r="144" spans="1:12" ht="15.75" customHeight="1" x14ac:dyDescent="0.3">
      <c r="A144" s="395"/>
      <c r="B144" s="140">
        <v>4</v>
      </c>
      <c r="C144" s="478"/>
      <c r="D144" s="465"/>
      <c r="E144" s="465"/>
      <c r="F144" s="479"/>
      <c r="G144" s="443"/>
      <c r="H144" s="140"/>
      <c r="I144" s="140"/>
      <c r="J144" s="176" t="str">
        <f>IF(OR(E142="X",F142="X",G142="x",F144="x",G144="X",F146="X",G146="X",G148="X" ),"x","")</f>
        <v/>
      </c>
      <c r="K144" s="145" t="s">
        <v>88</v>
      </c>
      <c r="L144" s="2"/>
    </row>
    <row r="145" spans="1:12" ht="15.75" customHeight="1" x14ac:dyDescent="0.3">
      <c r="A145" s="395"/>
      <c r="B145" s="140" t="s">
        <v>318</v>
      </c>
      <c r="C145" s="455"/>
      <c r="D145" s="444"/>
      <c r="E145" s="444"/>
      <c r="F145" s="444"/>
      <c r="G145" s="444"/>
      <c r="H145" s="140"/>
      <c r="I145" s="140"/>
      <c r="J145" s="147"/>
      <c r="K145" s="145"/>
      <c r="L145" s="2"/>
    </row>
    <row r="146" spans="1:12" ht="15.75" customHeight="1" x14ac:dyDescent="0.3">
      <c r="A146" s="395"/>
      <c r="B146" s="140">
        <v>3</v>
      </c>
      <c r="C146" s="452"/>
      <c r="D146" s="481"/>
      <c r="E146" s="446"/>
      <c r="F146" s="479"/>
      <c r="G146" s="443"/>
      <c r="H146" s="140"/>
      <c r="I146" s="140"/>
      <c r="J146" s="148" t="str">
        <f>IF(OR(C142="X",D142="X",D144="x",E144="x",E146="X",F148="X",F150="X",G150="X" ),"x","")</f>
        <v/>
      </c>
      <c r="K146" s="145" t="s">
        <v>89</v>
      </c>
      <c r="L146" s="2"/>
    </row>
    <row r="147" spans="1:12" ht="15.75" customHeight="1" x14ac:dyDescent="0.3">
      <c r="A147" s="395"/>
      <c r="B147" s="140" t="s">
        <v>319</v>
      </c>
      <c r="C147" s="455"/>
      <c r="D147" s="444"/>
      <c r="E147" s="444"/>
      <c r="F147" s="444"/>
      <c r="G147" s="444"/>
      <c r="H147" s="140"/>
      <c r="I147" s="140"/>
      <c r="J147" s="149"/>
      <c r="K147" s="145"/>
      <c r="L147" s="2"/>
    </row>
    <row r="148" spans="1:12" ht="15.75" customHeight="1" x14ac:dyDescent="0.3">
      <c r="A148" s="395"/>
      <c r="B148" s="140">
        <v>2</v>
      </c>
      <c r="C148" s="452"/>
      <c r="D148" s="461"/>
      <c r="E148" s="445"/>
      <c r="F148" s="446"/>
      <c r="G148" s="443"/>
      <c r="H148" s="140"/>
      <c r="I148" s="140"/>
      <c r="J148" s="150" t="str">
        <f>IF(OR(C144="X",D146="X",E148="x",E150="x" ),"x","")</f>
        <v/>
      </c>
      <c r="K148" s="145" t="s">
        <v>90</v>
      </c>
      <c r="L148" s="2"/>
    </row>
    <row r="149" spans="1:12" ht="15.75" customHeight="1" x14ac:dyDescent="0.3">
      <c r="A149" s="395"/>
      <c r="B149" s="140" t="s">
        <v>320</v>
      </c>
      <c r="C149" s="455"/>
      <c r="D149" s="444"/>
      <c r="E149" s="444"/>
      <c r="F149" s="444"/>
      <c r="G149" s="444"/>
      <c r="H149" s="140"/>
      <c r="I149" s="140"/>
      <c r="J149" s="149"/>
      <c r="K149" s="145"/>
      <c r="L149" s="2"/>
    </row>
    <row r="150" spans="1:12" ht="15.75" customHeight="1" x14ac:dyDescent="0.3">
      <c r="A150" s="395"/>
      <c r="B150" s="140">
        <v>1</v>
      </c>
      <c r="C150" s="452"/>
      <c r="D150" s="461"/>
      <c r="E150" s="463"/>
      <c r="F150" s="464"/>
      <c r="G150" s="465"/>
      <c r="H150" s="140"/>
      <c r="I150" s="140"/>
      <c r="J150" s="151" t="str">
        <f>IF(OR(C146="X",C148="X",C150="x",D148="x",D150="x" ),"x","")</f>
        <v/>
      </c>
      <c r="K150" s="145" t="s">
        <v>91</v>
      </c>
      <c r="L150" s="2"/>
    </row>
    <row r="151" spans="1:12" ht="15.75" customHeight="1" x14ac:dyDescent="0.3">
      <c r="A151" s="395"/>
      <c r="B151" s="140" t="s">
        <v>321</v>
      </c>
      <c r="C151" s="453"/>
      <c r="D151" s="462"/>
      <c r="E151" s="462"/>
      <c r="F151" s="462"/>
      <c r="G151" s="462"/>
      <c r="H151" s="140"/>
      <c r="I151" s="140"/>
      <c r="J151" s="140"/>
      <c r="K151" s="177"/>
      <c r="L151" s="2"/>
    </row>
    <row r="152" spans="1:12" ht="15.75" customHeight="1" x14ac:dyDescent="0.3">
      <c r="A152" s="139"/>
      <c r="B152" s="140"/>
      <c r="C152" s="140">
        <v>1</v>
      </c>
      <c r="D152" s="140">
        <v>2</v>
      </c>
      <c r="E152" s="140">
        <v>3</v>
      </c>
      <c r="F152" s="140">
        <v>4</v>
      </c>
      <c r="G152" s="140">
        <v>5</v>
      </c>
      <c r="H152" s="140"/>
      <c r="I152" s="140"/>
      <c r="J152" s="140"/>
      <c r="K152" s="177"/>
      <c r="L152" s="2"/>
    </row>
    <row r="153" spans="1:12" ht="15.75" customHeight="1" x14ac:dyDescent="0.3">
      <c r="A153" s="139"/>
      <c r="B153" s="140"/>
      <c r="C153" s="140" t="s">
        <v>322</v>
      </c>
      <c r="D153" s="140" t="s">
        <v>323</v>
      </c>
      <c r="E153" s="140" t="s">
        <v>324</v>
      </c>
      <c r="F153" s="140" t="s">
        <v>315</v>
      </c>
      <c r="G153" s="140" t="s">
        <v>325</v>
      </c>
      <c r="H153" s="140"/>
      <c r="I153" s="140"/>
      <c r="J153" s="140"/>
      <c r="K153" s="177"/>
      <c r="L153" s="2"/>
    </row>
    <row r="154" spans="1:12" ht="15" customHeight="1" x14ac:dyDescent="0.3">
      <c r="A154" s="139"/>
      <c r="B154" s="140"/>
      <c r="C154" s="466" t="s">
        <v>326</v>
      </c>
      <c r="D154" s="467"/>
      <c r="E154" s="467"/>
      <c r="F154" s="467"/>
      <c r="G154" s="468"/>
      <c r="H154" s="140"/>
      <c r="I154" s="140"/>
      <c r="J154" s="140"/>
      <c r="K154" s="177"/>
      <c r="L154" s="2"/>
    </row>
    <row r="155" spans="1:12" ht="15" customHeight="1" x14ac:dyDescent="0.3">
      <c r="A155" s="139"/>
      <c r="B155" s="140"/>
      <c r="C155" s="469"/>
      <c r="D155" s="470"/>
      <c r="E155" s="470"/>
      <c r="F155" s="470"/>
      <c r="G155" s="471"/>
      <c r="H155" s="140"/>
      <c r="I155" s="140"/>
      <c r="J155" s="140"/>
      <c r="K155" s="177"/>
      <c r="L155" s="2"/>
    </row>
    <row r="156" spans="1:12" ht="15.75" customHeight="1" x14ac:dyDescent="0.3">
      <c r="A156" s="154"/>
      <c r="B156" s="155"/>
      <c r="C156" s="155"/>
      <c r="D156" s="155"/>
      <c r="E156" s="155"/>
      <c r="F156" s="155"/>
      <c r="G156" s="155"/>
      <c r="H156" s="155"/>
      <c r="I156" s="155"/>
      <c r="J156" s="155"/>
      <c r="K156" s="156"/>
      <c r="L156" s="2"/>
    </row>
    <row r="157" spans="1:12" ht="15.75" customHeight="1" x14ac:dyDescent="0.3">
      <c r="A157" s="2"/>
      <c r="B157" s="2"/>
      <c r="C157" s="2"/>
      <c r="D157" s="2"/>
      <c r="E157" s="2"/>
      <c r="F157" s="2"/>
      <c r="G157" s="2"/>
      <c r="H157" s="2"/>
      <c r="I157" s="2"/>
      <c r="J157" s="2"/>
      <c r="K157" s="2"/>
      <c r="L157" s="2"/>
    </row>
    <row r="158" spans="1:12" ht="16.5" customHeight="1" x14ac:dyDescent="0.3">
      <c r="A158" s="548" t="s">
        <v>311</v>
      </c>
      <c r="B158" s="553" t="e">
        <f>DESCRIPCION!#REF!</f>
        <v>#REF!</v>
      </c>
      <c r="C158" s="270"/>
      <c r="D158" s="270"/>
      <c r="E158" s="270"/>
      <c r="F158" s="270"/>
      <c r="G158" s="270"/>
      <c r="H158" s="294"/>
      <c r="I158" s="555" t="s">
        <v>442</v>
      </c>
      <c r="J158" s="345"/>
      <c r="K158" s="138" t="str">
        <f>IF(J165="x","EXTREMA",IF(J167="x","ALTA",IF(J169="x","MODERADA",IF(J171="x","BAJA",""))))</f>
        <v/>
      </c>
      <c r="L158" s="2"/>
    </row>
    <row r="159" spans="1:12" ht="15.75" customHeight="1" x14ac:dyDescent="0.3">
      <c r="A159" s="517"/>
      <c r="B159" s="554"/>
      <c r="C159" s="276"/>
      <c r="D159" s="276"/>
      <c r="E159" s="276"/>
      <c r="F159" s="276"/>
      <c r="G159" s="276"/>
      <c r="H159" s="296"/>
      <c r="I159" s="556" t="s">
        <v>443</v>
      </c>
      <c r="J159" s="345"/>
      <c r="K159" s="240" t="str">
        <f>'VALORACION RIESGOS INHERENTES'!K151</f>
        <v/>
      </c>
      <c r="L159" s="2"/>
    </row>
    <row r="160" spans="1:12" ht="15.75" customHeight="1" x14ac:dyDescent="0.3">
      <c r="A160" s="549"/>
      <c r="B160" s="448" t="s">
        <v>444</v>
      </c>
      <c r="C160" s="344"/>
      <c r="D160" s="344"/>
      <c r="E160" s="344"/>
      <c r="F160" s="344"/>
      <c r="G160" s="344"/>
      <c r="H160" s="344"/>
      <c r="I160" s="344"/>
      <c r="J160" s="345"/>
      <c r="K160" s="240" t="e">
        <f>'EVALUACIÓN SOLIDEZ CONTROLES'!H40</f>
        <v>#DIV/0!</v>
      </c>
      <c r="L160" s="2"/>
    </row>
    <row r="161" spans="1:12" ht="15.75" customHeight="1" x14ac:dyDescent="0.3">
      <c r="A161" s="236" t="s">
        <v>313</v>
      </c>
      <c r="B161" s="237"/>
      <c r="C161" s="237"/>
      <c r="D161" s="238"/>
      <c r="E161" s="557"/>
      <c r="F161" s="344"/>
      <c r="G161" s="345"/>
      <c r="H161" s="448" t="s">
        <v>314</v>
      </c>
      <c r="I161" s="345"/>
      <c r="J161" s="451"/>
      <c r="K161" s="345"/>
      <c r="L161" s="2"/>
    </row>
    <row r="162" spans="1:12" ht="44.25" customHeight="1" x14ac:dyDescent="0.3">
      <c r="A162" s="139"/>
      <c r="B162" s="140"/>
      <c r="C162" s="143"/>
      <c r="D162" s="140"/>
      <c r="E162" s="140"/>
      <c r="F162" s="140"/>
      <c r="G162" s="140"/>
      <c r="H162" s="140"/>
      <c r="I162" s="140"/>
      <c r="J162" s="141"/>
      <c r="K162" s="142"/>
      <c r="L162" s="2"/>
    </row>
    <row r="163" spans="1:12" ht="54" customHeight="1" x14ac:dyDescent="0.3">
      <c r="A163" s="442" t="s">
        <v>313</v>
      </c>
      <c r="B163" s="140">
        <v>5</v>
      </c>
      <c r="C163" s="477"/>
      <c r="D163" s="465"/>
      <c r="E163" s="443"/>
      <c r="F163" s="443"/>
      <c r="G163" s="443"/>
      <c r="H163" s="140"/>
      <c r="I163" s="140"/>
      <c r="J163" s="458" t="s">
        <v>316</v>
      </c>
      <c r="K163" s="459"/>
      <c r="L163" s="2"/>
    </row>
    <row r="164" spans="1:12" ht="15.75" customHeight="1" x14ac:dyDescent="0.3">
      <c r="A164" s="395"/>
      <c r="B164" s="140" t="s">
        <v>317</v>
      </c>
      <c r="C164" s="455"/>
      <c r="D164" s="444"/>
      <c r="E164" s="444"/>
      <c r="F164" s="444"/>
      <c r="G164" s="444"/>
      <c r="H164" s="140"/>
      <c r="I164" s="140"/>
      <c r="J164" s="144"/>
      <c r="K164" s="145"/>
      <c r="L164" s="2"/>
    </row>
    <row r="165" spans="1:12" ht="15.75" customHeight="1" x14ac:dyDescent="0.3">
      <c r="A165" s="395"/>
      <c r="B165" s="140">
        <v>4</v>
      </c>
      <c r="C165" s="478"/>
      <c r="D165" s="465"/>
      <c r="E165" s="465"/>
      <c r="F165" s="479"/>
      <c r="G165" s="443"/>
      <c r="H165" s="140"/>
      <c r="I165" s="140"/>
      <c r="J165" s="176" t="str">
        <f>IF(OR(E163="X",F163="X",G163="x",F165="x",G165="X",F167="X",G167="X",G169="X" ),"x","")</f>
        <v/>
      </c>
      <c r="K165" s="145" t="s">
        <v>88</v>
      </c>
      <c r="L165" s="2"/>
    </row>
    <row r="166" spans="1:12" ht="15.75" customHeight="1" x14ac:dyDescent="0.3">
      <c r="A166" s="395"/>
      <c r="B166" s="140" t="s">
        <v>318</v>
      </c>
      <c r="C166" s="455"/>
      <c r="D166" s="444"/>
      <c r="E166" s="444"/>
      <c r="F166" s="444"/>
      <c r="G166" s="444"/>
      <c r="H166" s="140"/>
      <c r="I166" s="140"/>
      <c r="J166" s="147"/>
      <c r="K166" s="145"/>
      <c r="L166" s="2"/>
    </row>
    <row r="167" spans="1:12" ht="15.75" customHeight="1" x14ac:dyDescent="0.3">
      <c r="A167" s="395"/>
      <c r="B167" s="140">
        <v>3</v>
      </c>
      <c r="C167" s="452"/>
      <c r="D167" s="481"/>
      <c r="E167" s="446"/>
      <c r="F167" s="479"/>
      <c r="G167" s="443"/>
      <c r="H167" s="140"/>
      <c r="I167" s="140"/>
      <c r="J167" s="148" t="str">
        <f>IF(OR(C163="X",D163="X",D165="x",E165="x",E167="X",F169="X",F171="X",G171="X" ),"x","")</f>
        <v/>
      </c>
      <c r="K167" s="145" t="s">
        <v>89</v>
      </c>
      <c r="L167" s="2"/>
    </row>
    <row r="168" spans="1:12" ht="15.75" customHeight="1" x14ac:dyDescent="0.3">
      <c r="A168" s="395"/>
      <c r="B168" s="140" t="s">
        <v>319</v>
      </c>
      <c r="C168" s="455"/>
      <c r="D168" s="444"/>
      <c r="E168" s="444"/>
      <c r="F168" s="444"/>
      <c r="G168" s="444"/>
      <c r="H168" s="140"/>
      <c r="I168" s="140"/>
      <c r="J168" s="149"/>
      <c r="K168" s="145"/>
      <c r="L168" s="2"/>
    </row>
    <row r="169" spans="1:12" ht="15.75" customHeight="1" x14ac:dyDescent="0.3">
      <c r="A169" s="395"/>
      <c r="B169" s="140">
        <v>2</v>
      </c>
      <c r="C169" s="452"/>
      <c r="D169" s="461"/>
      <c r="E169" s="445"/>
      <c r="F169" s="446"/>
      <c r="G169" s="443"/>
      <c r="H169" s="140"/>
      <c r="I169" s="140"/>
      <c r="J169" s="150" t="str">
        <f>IF(OR(C165="X",D167="X",E169="x",E171="x" ),"x","")</f>
        <v/>
      </c>
      <c r="K169" s="145" t="s">
        <v>90</v>
      </c>
      <c r="L169" s="2"/>
    </row>
    <row r="170" spans="1:12" ht="15.75" customHeight="1" x14ac:dyDescent="0.3">
      <c r="A170" s="395"/>
      <c r="B170" s="140" t="s">
        <v>320</v>
      </c>
      <c r="C170" s="455"/>
      <c r="D170" s="444"/>
      <c r="E170" s="444"/>
      <c r="F170" s="444"/>
      <c r="G170" s="444"/>
      <c r="H170" s="140"/>
      <c r="I170" s="140"/>
      <c r="J170" s="149"/>
      <c r="K170" s="145"/>
      <c r="L170" s="2"/>
    </row>
    <row r="171" spans="1:12" ht="15.75" customHeight="1" x14ac:dyDescent="0.3">
      <c r="A171" s="395"/>
      <c r="B171" s="140">
        <v>1</v>
      </c>
      <c r="C171" s="452"/>
      <c r="D171" s="461"/>
      <c r="E171" s="463"/>
      <c r="F171" s="464"/>
      <c r="G171" s="465"/>
      <c r="H171" s="140"/>
      <c r="I171" s="140"/>
      <c r="J171" s="151" t="str">
        <f>IF(OR(C167="X",C169="X",C171="x",D169="x",D171="x" ),"x","")</f>
        <v/>
      </c>
      <c r="K171" s="145" t="s">
        <v>91</v>
      </c>
      <c r="L171" s="2"/>
    </row>
    <row r="172" spans="1:12" ht="15.75" customHeight="1" x14ac:dyDescent="0.3">
      <c r="A172" s="395"/>
      <c r="B172" s="140" t="s">
        <v>321</v>
      </c>
      <c r="C172" s="453"/>
      <c r="D172" s="462"/>
      <c r="E172" s="462"/>
      <c r="F172" s="462"/>
      <c r="G172" s="462"/>
      <c r="H172" s="140"/>
      <c r="I172" s="140"/>
      <c r="J172" s="140"/>
      <c r="K172" s="177"/>
      <c r="L172" s="2"/>
    </row>
    <row r="173" spans="1:12" ht="15.75" customHeight="1" x14ac:dyDescent="0.3">
      <c r="A173" s="139"/>
      <c r="B173" s="140"/>
      <c r="C173" s="140">
        <v>1</v>
      </c>
      <c r="D173" s="140">
        <v>2</v>
      </c>
      <c r="E173" s="140">
        <v>3</v>
      </c>
      <c r="F173" s="140">
        <v>4</v>
      </c>
      <c r="G173" s="140">
        <v>5</v>
      </c>
      <c r="H173" s="140"/>
      <c r="I173" s="140"/>
      <c r="J173" s="140"/>
      <c r="K173" s="177"/>
      <c r="L173" s="2"/>
    </row>
    <row r="174" spans="1:12" ht="15.75" customHeight="1" x14ac:dyDescent="0.3">
      <c r="A174" s="139"/>
      <c r="B174" s="140"/>
      <c r="C174" s="140" t="s">
        <v>322</v>
      </c>
      <c r="D174" s="140" t="s">
        <v>323</v>
      </c>
      <c r="E174" s="140" t="s">
        <v>324</v>
      </c>
      <c r="F174" s="140" t="s">
        <v>315</v>
      </c>
      <c r="G174" s="140" t="s">
        <v>325</v>
      </c>
      <c r="H174" s="140"/>
      <c r="I174" s="140"/>
      <c r="J174" s="140"/>
      <c r="K174" s="177"/>
      <c r="L174" s="2"/>
    </row>
    <row r="175" spans="1:12" ht="15" customHeight="1" x14ac:dyDescent="0.3">
      <c r="A175" s="139"/>
      <c r="B175" s="140"/>
      <c r="C175" s="466" t="s">
        <v>326</v>
      </c>
      <c r="D175" s="467"/>
      <c r="E175" s="467"/>
      <c r="F175" s="467"/>
      <c r="G175" s="468"/>
      <c r="H175" s="140"/>
      <c r="I175" s="140"/>
      <c r="J175" s="140"/>
      <c r="K175" s="177"/>
      <c r="L175" s="2"/>
    </row>
    <row r="176" spans="1:12" ht="15" customHeight="1" x14ac:dyDescent="0.3">
      <c r="A176" s="139"/>
      <c r="B176" s="140"/>
      <c r="C176" s="469"/>
      <c r="D176" s="470"/>
      <c r="E176" s="470"/>
      <c r="F176" s="470"/>
      <c r="G176" s="471"/>
      <c r="H176" s="140"/>
      <c r="I176" s="140"/>
      <c r="J176" s="140"/>
      <c r="K176" s="177"/>
      <c r="L176" s="2"/>
    </row>
    <row r="177" spans="1:12" ht="15.75" customHeight="1" x14ac:dyDescent="0.3">
      <c r="A177" s="154"/>
      <c r="B177" s="155"/>
      <c r="C177" s="155"/>
      <c r="D177" s="155"/>
      <c r="E177" s="155"/>
      <c r="F177" s="155"/>
      <c r="G177" s="155"/>
      <c r="H177" s="155"/>
      <c r="I177" s="155"/>
      <c r="J177" s="155"/>
      <c r="K177" s="156"/>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48" t="s">
        <v>311</v>
      </c>
      <c r="B180" s="553" t="e">
        <f>DESCRIPCION!#REF!</f>
        <v>#REF!</v>
      </c>
      <c r="C180" s="270"/>
      <c r="D180" s="270"/>
      <c r="E180" s="270"/>
      <c r="F180" s="270"/>
      <c r="G180" s="270"/>
      <c r="H180" s="294"/>
      <c r="I180" s="555" t="s">
        <v>442</v>
      </c>
      <c r="J180" s="345"/>
      <c r="K180" s="138" t="str">
        <f>IF(J187="x","EXTREMA",IF(J189="x","ALTA",IF(J191="x","MODERADA",IF(J193="x","BAJA",""))))</f>
        <v/>
      </c>
      <c r="L180" s="2"/>
    </row>
    <row r="181" spans="1:12" ht="15.75" customHeight="1" x14ac:dyDescent="0.3">
      <c r="A181" s="517"/>
      <c r="B181" s="554"/>
      <c r="C181" s="276"/>
      <c r="D181" s="276"/>
      <c r="E181" s="276"/>
      <c r="F181" s="276"/>
      <c r="G181" s="276"/>
      <c r="H181" s="296"/>
      <c r="I181" s="556" t="s">
        <v>443</v>
      </c>
      <c r="J181" s="345"/>
      <c r="K181" s="234" t="str">
        <f>'VALORACION RIESGOS INHERENTES'!K172</f>
        <v/>
      </c>
      <c r="L181" s="2"/>
    </row>
    <row r="182" spans="1:12" ht="15.75" customHeight="1" x14ac:dyDescent="0.3">
      <c r="A182" s="549"/>
      <c r="B182" s="448" t="s">
        <v>444</v>
      </c>
      <c r="C182" s="344"/>
      <c r="D182" s="344"/>
      <c r="E182" s="344"/>
      <c r="F182" s="344"/>
      <c r="G182" s="344"/>
      <c r="H182" s="344"/>
      <c r="I182" s="344"/>
      <c r="J182" s="345"/>
      <c r="K182" s="240" t="e">
        <f>'EVALUACIÓN SOLIDEZ CONTROLES'!H44</f>
        <v>#DIV/0!</v>
      </c>
      <c r="L182" s="2"/>
    </row>
    <row r="183" spans="1:12" ht="15.75" customHeight="1" x14ac:dyDescent="0.3">
      <c r="A183" s="236" t="s">
        <v>313</v>
      </c>
      <c r="B183" s="237"/>
      <c r="C183" s="237"/>
      <c r="D183" s="238"/>
      <c r="E183" s="557"/>
      <c r="F183" s="344"/>
      <c r="G183" s="345"/>
      <c r="H183" s="448" t="s">
        <v>314</v>
      </c>
      <c r="I183" s="345"/>
      <c r="J183" s="451"/>
      <c r="K183" s="345"/>
      <c r="L183" s="2"/>
    </row>
    <row r="184" spans="1:12" ht="37.5" customHeight="1" x14ac:dyDescent="0.3">
      <c r="A184" s="139"/>
      <c r="B184" s="140"/>
      <c r="C184" s="143"/>
      <c r="D184" s="140"/>
      <c r="E184" s="140"/>
      <c r="F184" s="140"/>
      <c r="G184" s="140"/>
      <c r="H184" s="140"/>
      <c r="I184" s="140"/>
      <c r="J184" s="141"/>
      <c r="K184" s="142"/>
      <c r="L184" s="2"/>
    </row>
    <row r="185" spans="1:12" ht="40.5" customHeight="1" x14ac:dyDescent="0.3">
      <c r="A185" s="442" t="s">
        <v>313</v>
      </c>
      <c r="B185" s="140">
        <v>5</v>
      </c>
      <c r="C185" s="477"/>
      <c r="D185" s="465"/>
      <c r="E185" s="443"/>
      <c r="F185" s="443"/>
      <c r="G185" s="443"/>
      <c r="H185" s="140"/>
      <c r="I185" s="140"/>
      <c r="J185" s="458" t="s">
        <v>316</v>
      </c>
      <c r="K185" s="459"/>
      <c r="L185" s="2"/>
    </row>
    <row r="186" spans="1:12" ht="15.75" customHeight="1" x14ac:dyDescent="0.3">
      <c r="A186" s="395"/>
      <c r="B186" s="140" t="s">
        <v>317</v>
      </c>
      <c r="C186" s="455"/>
      <c r="D186" s="444"/>
      <c r="E186" s="444"/>
      <c r="F186" s="444"/>
      <c r="G186" s="444"/>
      <c r="H186" s="140"/>
      <c r="I186" s="140"/>
      <c r="J186" s="144"/>
      <c r="K186" s="145"/>
      <c r="L186" s="2"/>
    </row>
    <row r="187" spans="1:12" ht="15.75" customHeight="1" x14ac:dyDescent="0.3">
      <c r="A187" s="395"/>
      <c r="B187" s="140">
        <v>4</v>
      </c>
      <c r="C187" s="478"/>
      <c r="D187" s="465"/>
      <c r="E187" s="465"/>
      <c r="F187" s="479"/>
      <c r="G187" s="443"/>
      <c r="H187" s="140"/>
      <c r="I187" s="140"/>
      <c r="J187" s="176" t="str">
        <f>IF(OR(E185="X",F185="X",G185="x",F187="x",G187="X",F189="X",G189="X",G191="X" ),"x","")</f>
        <v/>
      </c>
      <c r="K187" s="145" t="s">
        <v>88</v>
      </c>
      <c r="L187" s="2"/>
    </row>
    <row r="188" spans="1:12" ht="15.75" customHeight="1" x14ac:dyDescent="0.3">
      <c r="A188" s="395"/>
      <c r="B188" s="140" t="s">
        <v>318</v>
      </c>
      <c r="C188" s="455"/>
      <c r="D188" s="444"/>
      <c r="E188" s="444"/>
      <c r="F188" s="444"/>
      <c r="G188" s="444"/>
      <c r="H188" s="140"/>
      <c r="I188" s="140"/>
      <c r="J188" s="147"/>
      <c r="K188" s="145"/>
      <c r="L188" s="2"/>
    </row>
    <row r="189" spans="1:12" ht="15.75" customHeight="1" x14ac:dyDescent="0.3">
      <c r="A189" s="395"/>
      <c r="B189" s="140">
        <v>3</v>
      </c>
      <c r="C189" s="452"/>
      <c r="D189" s="481"/>
      <c r="E189" s="446"/>
      <c r="F189" s="479"/>
      <c r="G189" s="443"/>
      <c r="H189" s="140"/>
      <c r="I189" s="140"/>
      <c r="J189" s="148" t="str">
        <f>IF(OR(C185="X",D185="X",D187="x",E187="x",E189="X",F191="X",F193="X",G193="X" ),"x","")</f>
        <v/>
      </c>
      <c r="K189" s="145" t="s">
        <v>89</v>
      </c>
      <c r="L189" s="2"/>
    </row>
    <row r="190" spans="1:12" ht="15.75" customHeight="1" x14ac:dyDescent="0.3">
      <c r="A190" s="395"/>
      <c r="B190" s="140" t="s">
        <v>319</v>
      </c>
      <c r="C190" s="455"/>
      <c r="D190" s="444"/>
      <c r="E190" s="444"/>
      <c r="F190" s="444"/>
      <c r="G190" s="444"/>
      <c r="H190" s="140"/>
      <c r="I190" s="140"/>
      <c r="J190" s="149"/>
      <c r="K190" s="145"/>
      <c r="L190" s="2"/>
    </row>
    <row r="191" spans="1:12" ht="15.75" customHeight="1" x14ac:dyDescent="0.3">
      <c r="A191" s="395"/>
      <c r="B191" s="140">
        <v>2</v>
      </c>
      <c r="C191" s="452"/>
      <c r="D191" s="461"/>
      <c r="E191" s="445"/>
      <c r="F191" s="446"/>
      <c r="G191" s="443"/>
      <c r="H191" s="140"/>
      <c r="I191" s="140"/>
      <c r="J191" s="150" t="str">
        <f>IF(OR(E191="X",D189="X",C187="x",E193="x" ),"x","")</f>
        <v/>
      </c>
      <c r="K191" s="145" t="s">
        <v>90</v>
      </c>
      <c r="L191" s="2"/>
    </row>
    <row r="192" spans="1:12" ht="15.75" customHeight="1" x14ac:dyDescent="0.3">
      <c r="A192" s="395"/>
      <c r="B192" s="140" t="s">
        <v>320</v>
      </c>
      <c r="C192" s="455"/>
      <c r="D192" s="444"/>
      <c r="E192" s="444"/>
      <c r="F192" s="444"/>
      <c r="G192" s="444"/>
      <c r="H192" s="140"/>
      <c r="I192" s="140"/>
      <c r="J192" s="149"/>
      <c r="K192" s="145"/>
      <c r="L192" s="2"/>
    </row>
    <row r="193" spans="1:12" ht="15.75" customHeight="1" x14ac:dyDescent="0.3">
      <c r="A193" s="395"/>
      <c r="B193" s="140">
        <v>1</v>
      </c>
      <c r="C193" s="452"/>
      <c r="D193" s="461"/>
      <c r="E193" s="463"/>
      <c r="F193" s="464"/>
      <c r="G193" s="465"/>
      <c r="H193" s="140"/>
      <c r="I193" s="140"/>
      <c r="J193" s="151" t="str">
        <f>IF(OR(C189="X",C191="X",D191="x",D193="x",C193="x" ),"x","")</f>
        <v/>
      </c>
      <c r="K193" s="145" t="s">
        <v>91</v>
      </c>
      <c r="L193" s="2"/>
    </row>
    <row r="194" spans="1:12" ht="15.75" customHeight="1" x14ac:dyDescent="0.3">
      <c r="A194" s="395"/>
      <c r="B194" s="140" t="s">
        <v>321</v>
      </c>
      <c r="C194" s="453"/>
      <c r="D194" s="462"/>
      <c r="E194" s="462"/>
      <c r="F194" s="462"/>
      <c r="G194" s="462"/>
      <c r="H194" s="140"/>
      <c r="I194" s="140"/>
      <c r="J194" s="140"/>
      <c r="K194" s="177"/>
      <c r="L194" s="2"/>
    </row>
    <row r="195" spans="1:12" ht="15.75" customHeight="1" x14ac:dyDescent="0.3">
      <c r="A195" s="139"/>
      <c r="B195" s="140"/>
      <c r="C195" s="140">
        <v>1</v>
      </c>
      <c r="D195" s="140">
        <v>2</v>
      </c>
      <c r="E195" s="140">
        <v>3</v>
      </c>
      <c r="F195" s="140">
        <v>4</v>
      </c>
      <c r="G195" s="140">
        <v>5</v>
      </c>
      <c r="H195" s="140"/>
      <c r="I195" s="140"/>
      <c r="J195" s="140"/>
      <c r="K195" s="177"/>
      <c r="L195" s="2"/>
    </row>
    <row r="196" spans="1:12" ht="15" customHeight="1" x14ac:dyDescent="0.3">
      <c r="A196" s="139"/>
      <c r="B196" s="140"/>
      <c r="C196" s="140" t="s">
        <v>322</v>
      </c>
      <c r="D196" s="140" t="s">
        <v>323</v>
      </c>
      <c r="E196" s="140" t="s">
        <v>324</v>
      </c>
      <c r="F196" s="140" t="s">
        <v>315</v>
      </c>
      <c r="G196" s="140" t="s">
        <v>325</v>
      </c>
      <c r="H196" s="140"/>
      <c r="I196" s="140"/>
      <c r="J196" s="140"/>
      <c r="K196" s="177"/>
      <c r="L196" s="2"/>
    </row>
    <row r="197" spans="1:12" ht="15" customHeight="1" x14ac:dyDescent="0.3">
      <c r="A197" s="139"/>
      <c r="B197" s="140"/>
      <c r="C197" s="466" t="s">
        <v>326</v>
      </c>
      <c r="D197" s="467"/>
      <c r="E197" s="467"/>
      <c r="F197" s="467"/>
      <c r="G197" s="468"/>
      <c r="H197" s="140"/>
      <c r="I197" s="140"/>
      <c r="J197" s="140"/>
      <c r="K197" s="177"/>
      <c r="L197" s="2"/>
    </row>
    <row r="198" spans="1:12" ht="15.75" customHeight="1" x14ac:dyDescent="0.3">
      <c r="A198" s="139"/>
      <c r="B198" s="140"/>
      <c r="C198" s="469"/>
      <c r="D198" s="470"/>
      <c r="E198" s="470"/>
      <c r="F198" s="470"/>
      <c r="G198" s="471"/>
      <c r="H198" s="140"/>
      <c r="I198" s="140"/>
      <c r="J198" s="140"/>
      <c r="K198" s="177"/>
      <c r="L198" s="2"/>
    </row>
    <row r="199" spans="1:12" ht="15.75" customHeight="1" x14ac:dyDescent="0.3">
      <c r="A199" s="178"/>
      <c r="B199" s="179"/>
      <c r="C199" s="179"/>
      <c r="D199" s="179"/>
      <c r="E199" s="179"/>
      <c r="F199" s="179"/>
      <c r="G199" s="179"/>
      <c r="H199" s="179"/>
      <c r="I199" s="179"/>
      <c r="J199" s="179"/>
      <c r="K199" s="180"/>
      <c r="L199" s="2"/>
    </row>
    <row r="200" spans="1:12" ht="15.75" customHeight="1" x14ac:dyDescent="0.3">
      <c r="A200" s="2"/>
      <c r="B200" s="2"/>
      <c r="C200" s="2"/>
      <c r="D200" s="2"/>
      <c r="E200" s="2"/>
      <c r="F200" s="2"/>
      <c r="G200" s="2"/>
      <c r="H200" s="2"/>
      <c r="I200" s="2"/>
      <c r="J200" s="2"/>
      <c r="K200" s="2"/>
      <c r="L200" s="2"/>
    </row>
    <row r="201" spans="1:12" ht="16.5" customHeight="1" x14ac:dyDescent="0.3">
      <c r="A201" s="548" t="s">
        <v>311</v>
      </c>
      <c r="B201" s="553" t="e">
        <f>DESCRIPCION!#REF!</f>
        <v>#REF!</v>
      </c>
      <c r="C201" s="270"/>
      <c r="D201" s="270"/>
      <c r="E201" s="270"/>
      <c r="F201" s="270"/>
      <c r="G201" s="270"/>
      <c r="H201" s="294"/>
      <c r="I201" s="555" t="s">
        <v>442</v>
      </c>
      <c r="J201" s="345"/>
      <c r="K201" s="138" t="str">
        <f>IF(J208="x","EXTREMA",IF(J210="x","ALTA",IF(J212="x","MODERADA",IF(J214="x","BAJA",""))))</f>
        <v/>
      </c>
      <c r="L201" s="2"/>
    </row>
    <row r="202" spans="1:12" ht="15.75" customHeight="1" x14ac:dyDescent="0.3">
      <c r="A202" s="517"/>
      <c r="B202" s="554"/>
      <c r="C202" s="276"/>
      <c r="D202" s="276"/>
      <c r="E202" s="276"/>
      <c r="F202" s="276"/>
      <c r="G202" s="276"/>
      <c r="H202" s="296"/>
      <c r="I202" s="556" t="s">
        <v>443</v>
      </c>
      <c r="J202" s="345"/>
      <c r="K202" s="240" t="str">
        <f>'VALORACION RIESGOS INHERENTES'!K192</f>
        <v/>
      </c>
      <c r="L202" s="2"/>
    </row>
    <row r="203" spans="1:12" ht="15.75" customHeight="1" x14ac:dyDescent="0.3">
      <c r="A203" s="549"/>
      <c r="B203" s="236" t="s">
        <v>444</v>
      </c>
      <c r="C203" s="237"/>
      <c r="D203" s="237"/>
      <c r="E203" s="237"/>
      <c r="F203" s="237"/>
      <c r="G203" s="237"/>
      <c r="H203" s="237"/>
      <c r="I203" s="237"/>
      <c r="J203" s="241"/>
      <c r="K203" s="240" t="e">
        <f>'EVALUACIÓN SOLIDEZ CONTROLES'!H48</f>
        <v>#DIV/0!</v>
      </c>
      <c r="L203" s="2"/>
    </row>
    <row r="204" spans="1:12" ht="15.75" customHeight="1" x14ac:dyDescent="0.3">
      <c r="A204" s="236" t="s">
        <v>313</v>
      </c>
      <c r="B204" s="237"/>
      <c r="C204" s="237"/>
      <c r="D204" s="238"/>
      <c r="E204" s="557"/>
      <c r="F204" s="344"/>
      <c r="G204" s="345"/>
      <c r="H204" s="448" t="s">
        <v>314</v>
      </c>
      <c r="I204" s="345"/>
      <c r="J204" s="451"/>
      <c r="K204" s="345"/>
      <c r="L204" s="2"/>
    </row>
    <row r="205" spans="1:12" ht="38.25" customHeight="1" x14ac:dyDescent="0.3">
      <c r="A205" s="139"/>
      <c r="B205" s="140"/>
      <c r="C205" s="143"/>
      <c r="D205" s="140"/>
      <c r="E205" s="140"/>
      <c r="F205" s="140"/>
      <c r="G205" s="140"/>
      <c r="H205" s="140"/>
      <c r="I205" s="140"/>
      <c r="J205" s="141"/>
      <c r="K205" s="142"/>
      <c r="L205" s="2"/>
    </row>
    <row r="206" spans="1:12" ht="45" customHeight="1" x14ac:dyDescent="0.3">
      <c r="A206" s="442" t="s">
        <v>313</v>
      </c>
      <c r="B206" s="140">
        <v>5</v>
      </c>
      <c r="C206" s="477"/>
      <c r="D206" s="465"/>
      <c r="E206" s="443"/>
      <c r="F206" s="443"/>
      <c r="G206" s="443"/>
      <c r="H206" s="140"/>
      <c r="I206" s="140"/>
      <c r="J206" s="458" t="s">
        <v>316</v>
      </c>
      <c r="K206" s="459"/>
      <c r="L206" s="2"/>
    </row>
    <row r="207" spans="1:12" ht="15.75" customHeight="1" x14ac:dyDescent="0.3">
      <c r="A207" s="395"/>
      <c r="B207" s="140" t="s">
        <v>317</v>
      </c>
      <c r="C207" s="455"/>
      <c r="D207" s="444"/>
      <c r="E207" s="444"/>
      <c r="F207" s="444"/>
      <c r="G207" s="444"/>
      <c r="H207" s="140"/>
      <c r="I207" s="140"/>
      <c r="J207" s="144"/>
      <c r="K207" s="145"/>
      <c r="L207" s="2"/>
    </row>
    <row r="208" spans="1:12" ht="15.75" customHeight="1" x14ac:dyDescent="0.3">
      <c r="A208" s="395"/>
      <c r="B208" s="140">
        <v>4</v>
      </c>
      <c r="C208" s="478"/>
      <c r="D208" s="465"/>
      <c r="E208" s="465"/>
      <c r="F208" s="479"/>
      <c r="G208" s="443"/>
      <c r="H208" s="140"/>
      <c r="I208" s="140"/>
      <c r="J208" s="176" t="str">
        <f>IF(OR(E206="X",F206="X",G206="x",F208="x",G208="X",F210="X",G210="X",G212="X" ),"x","")</f>
        <v/>
      </c>
      <c r="K208" s="145" t="s">
        <v>88</v>
      </c>
      <c r="L208" s="2"/>
    </row>
    <row r="209" spans="1:12" ht="15.75" customHeight="1" x14ac:dyDescent="0.3">
      <c r="A209" s="395"/>
      <c r="B209" s="140" t="s">
        <v>318</v>
      </c>
      <c r="C209" s="455"/>
      <c r="D209" s="444"/>
      <c r="E209" s="444"/>
      <c r="F209" s="444"/>
      <c r="G209" s="444"/>
      <c r="H209" s="140"/>
      <c r="I209" s="140"/>
      <c r="J209" s="147"/>
      <c r="K209" s="145"/>
      <c r="L209" s="2"/>
    </row>
    <row r="210" spans="1:12" ht="15.75" customHeight="1" x14ac:dyDescent="0.3">
      <c r="A210" s="395"/>
      <c r="B210" s="140">
        <v>3</v>
      </c>
      <c r="C210" s="452"/>
      <c r="D210" s="481"/>
      <c r="E210" s="446"/>
      <c r="F210" s="479"/>
      <c r="G210" s="443"/>
      <c r="H210" s="140"/>
      <c r="I210" s="140"/>
      <c r="J210" s="148" t="str">
        <f>IF(OR(C206="X",D206="X",D208="x",E208="x",E210="X",F212="X",F214="X",G214="X" ),"x","")</f>
        <v/>
      </c>
      <c r="K210" s="145" t="s">
        <v>89</v>
      </c>
      <c r="L210" s="2"/>
    </row>
    <row r="211" spans="1:12" ht="15.75" customHeight="1" x14ac:dyDescent="0.3">
      <c r="A211" s="395"/>
      <c r="B211" s="140" t="s">
        <v>319</v>
      </c>
      <c r="C211" s="455"/>
      <c r="D211" s="444"/>
      <c r="E211" s="444"/>
      <c r="F211" s="444"/>
      <c r="G211" s="444"/>
      <c r="H211" s="140"/>
      <c r="I211" s="140"/>
      <c r="J211" s="149"/>
      <c r="K211" s="145"/>
      <c r="L211" s="2"/>
    </row>
    <row r="212" spans="1:12" ht="15.75" customHeight="1" x14ac:dyDescent="0.3">
      <c r="A212" s="395"/>
      <c r="B212" s="140">
        <v>2</v>
      </c>
      <c r="C212" s="452"/>
      <c r="D212" s="461"/>
      <c r="E212" s="445"/>
      <c r="F212" s="446"/>
      <c r="G212" s="443"/>
      <c r="H212" s="140"/>
      <c r="I212" s="140"/>
      <c r="J212" s="150" t="str">
        <f>IF(OR(C208="X",D210="X",E212="x",E214="x" ),"x","")</f>
        <v/>
      </c>
      <c r="K212" s="145" t="s">
        <v>90</v>
      </c>
      <c r="L212" s="2"/>
    </row>
    <row r="213" spans="1:12" ht="15.75" customHeight="1" x14ac:dyDescent="0.3">
      <c r="A213" s="395"/>
      <c r="B213" s="140" t="s">
        <v>320</v>
      </c>
      <c r="C213" s="455"/>
      <c r="D213" s="444"/>
      <c r="E213" s="444"/>
      <c r="F213" s="444"/>
      <c r="G213" s="444"/>
      <c r="H213" s="140"/>
      <c r="I213" s="140"/>
      <c r="J213" s="149"/>
      <c r="K213" s="145"/>
      <c r="L213" s="2"/>
    </row>
    <row r="214" spans="1:12" ht="15.75" customHeight="1" x14ac:dyDescent="0.3">
      <c r="A214" s="395"/>
      <c r="B214" s="140">
        <v>1</v>
      </c>
      <c r="C214" s="452"/>
      <c r="D214" s="461"/>
      <c r="E214" s="463"/>
      <c r="F214" s="464"/>
      <c r="G214" s="465"/>
      <c r="H214" s="140"/>
      <c r="I214" s="140"/>
      <c r="J214" s="151" t="str">
        <f>IF(OR(C210="X",C212="X",D212="x",D214="x",C214="x" ),"x","")</f>
        <v/>
      </c>
      <c r="K214" s="145" t="s">
        <v>91</v>
      </c>
      <c r="L214" s="2"/>
    </row>
    <row r="215" spans="1:12" ht="15.75" customHeight="1" x14ac:dyDescent="0.3">
      <c r="A215" s="395"/>
      <c r="B215" s="140" t="s">
        <v>321</v>
      </c>
      <c r="C215" s="453"/>
      <c r="D215" s="462"/>
      <c r="E215" s="462"/>
      <c r="F215" s="462"/>
      <c r="G215" s="462"/>
      <c r="H215" s="140"/>
      <c r="I215" s="140"/>
      <c r="J215" s="140"/>
      <c r="K215" s="177"/>
      <c r="L215" s="2"/>
    </row>
    <row r="216" spans="1:12" ht="15.75" customHeight="1" x14ac:dyDescent="0.3">
      <c r="A216" s="139"/>
      <c r="B216" s="140"/>
      <c r="C216" s="140">
        <v>1</v>
      </c>
      <c r="D216" s="140">
        <v>2</v>
      </c>
      <c r="E216" s="140">
        <v>3</v>
      </c>
      <c r="F216" s="140">
        <v>4</v>
      </c>
      <c r="G216" s="140">
        <v>5</v>
      </c>
      <c r="H216" s="140"/>
      <c r="I216" s="140"/>
      <c r="J216" s="140"/>
      <c r="K216" s="177"/>
      <c r="L216" s="2"/>
    </row>
    <row r="217" spans="1:12" ht="15" customHeight="1" x14ac:dyDescent="0.3">
      <c r="A217" s="139"/>
      <c r="B217" s="140"/>
      <c r="C217" s="140" t="s">
        <v>322</v>
      </c>
      <c r="D217" s="140" t="s">
        <v>323</v>
      </c>
      <c r="E217" s="140" t="s">
        <v>324</v>
      </c>
      <c r="F217" s="140" t="s">
        <v>315</v>
      </c>
      <c r="G217" s="140" t="s">
        <v>325</v>
      </c>
      <c r="H217" s="140"/>
      <c r="I217" s="140"/>
      <c r="J217" s="140"/>
      <c r="K217" s="177"/>
      <c r="L217" s="2"/>
    </row>
    <row r="218" spans="1:12" ht="15" customHeight="1" x14ac:dyDescent="0.3">
      <c r="A218" s="139"/>
      <c r="B218" s="140"/>
      <c r="C218" s="466" t="s">
        <v>326</v>
      </c>
      <c r="D218" s="467"/>
      <c r="E218" s="467"/>
      <c r="F218" s="467"/>
      <c r="G218" s="468"/>
      <c r="H218" s="140"/>
      <c r="I218" s="140"/>
      <c r="J218" s="140"/>
      <c r="K218" s="177"/>
      <c r="L218" s="2"/>
    </row>
    <row r="219" spans="1:12" ht="15.75" customHeight="1" x14ac:dyDescent="0.3">
      <c r="A219" s="139"/>
      <c r="B219" s="140"/>
      <c r="C219" s="469"/>
      <c r="D219" s="470"/>
      <c r="E219" s="470"/>
      <c r="F219" s="470"/>
      <c r="G219" s="471"/>
      <c r="H219" s="140"/>
      <c r="I219" s="140"/>
      <c r="J219" s="140"/>
      <c r="K219" s="177"/>
      <c r="L219" s="2"/>
    </row>
    <row r="220" spans="1:12" ht="15.75" customHeight="1" x14ac:dyDescent="0.3">
      <c r="A220" s="178"/>
      <c r="B220" s="179"/>
      <c r="C220" s="179"/>
      <c r="D220" s="179"/>
      <c r="E220" s="179"/>
      <c r="F220" s="179"/>
      <c r="G220" s="179"/>
      <c r="H220" s="179"/>
      <c r="I220" s="179"/>
      <c r="J220" s="179"/>
      <c r="K220" s="180"/>
      <c r="L220" s="2"/>
    </row>
    <row r="221" spans="1:12" ht="15.75" customHeight="1" x14ac:dyDescent="0.3">
      <c r="A221" s="10"/>
      <c r="B221" s="560"/>
      <c r="C221" s="273"/>
      <c r="D221" s="273"/>
      <c r="E221" s="273"/>
      <c r="F221" s="273"/>
      <c r="G221" s="273"/>
      <c r="H221" s="273"/>
      <c r="I221" s="273"/>
      <c r="J221" s="10"/>
      <c r="K221" s="242"/>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50"/>
      <c r="B225" s="7"/>
      <c r="C225" s="292"/>
      <c r="D225" s="292"/>
      <c r="E225" s="292"/>
      <c r="F225" s="292"/>
      <c r="G225" s="292"/>
      <c r="H225" s="2"/>
      <c r="I225" s="2"/>
      <c r="J225" s="563"/>
      <c r="K225" s="273"/>
      <c r="L225" s="2"/>
    </row>
    <row r="226" spans="1:12" ht="15.75" customHeight="1" x14ac:dyDescent="0.3">
      <c r="A226" s="273"/>
      <c r="B226" s="243"/>
      <c r="C226" s="273"/>
      <c r="D226" s="273"/>
      <c r="E226" s="273"/>
      <c r="F226" s="273"/>
      <c r="G226" s="273"/>
      <c r="H226" s="2"/>
      <c r="I226" s="2"/>
      <c r="J226" s="244"/>
      <c r="K226" s="244"/>
      <c r="L226" s="2"/>
    </row>
    <row r="227" spans="1:12" ht="15.75" customHeight="1" x14ac:dyDescent="0.3">
      <c r="A227" s="273"/>
      <c r="B227" s="7"/>
      <c r="C227" s="292"/>
      <c r="D227" s="292"/>
      <c r="E227" s="292"/>
      <c r="F227" s="551"/>
      <c r="G227" s="292"/>
      <c r="H227" s="2"/>
      <c r="I227" s="2"/>
      <c r="J227" s="244"/>
      <c r="K227" s="245"/>
      <c r="L227" s="2"/>
    </row>
    <row r="228" spans="1:12" ht="15.75" customHeight="1" x14ac:dyDescent="0.3">
      <c r="A228" s="273"/>
      <c r="B228" s="243"/>
      <c r="C228" s="273"/>
      <c r="D228" s="273"/>
      <c r="E228" s="273"/>
      <c r="F228" s="273"/>
      <c r="G228" s="273"/>
      <c r="H228" s="2"/>
      <c r="I228" s="2"/>
      <c r="J228" s="244"/>
      <c r="K228" s="245"/>
      <c r="L228" s="2"/>
    </row>
    <row r="229" spans="1:12" ht="15.75" customHeight="1" x14ac:dyDescent="0.3">
      <c r="A229" s="273"/>
      <c r="B229" s="7"/>
      <c r="C229" s="292"/>
      <c r="D229" s="292"/>
      <c r="E229" s="551"/>
      <c r="F229" s="551"/>
      <c r="G229" s="292"/>
      <c r="H229" s="2"/>
      <c r="I229" s="2"/>
      <c r="J229" s="244"/>
      <c r="K229" s="245"/>
      <c r="L229" s="2"/>
    </row>
    <row r="230" spans="1:12" ht="15.75" customHeight="1" x14ac:dyDescent="0.3">
      <c r="A230" s="273"/>
      <c r="B230" s="243"/>
      <c r="C230" s="273"/>
      <c r="D230" s="273"/>
      <c r="E230" s="273"/>
      <c r="F230" s="273"/>
      <c r="G230" s="273"/>
      <c r="H230" s="2"/>
      <c r="I230" s="2"/>
      <c r="J230" s="244"/>
      <c r="K230" s="245"/>
      <c r="L230" s="2"/>
    </row>
    <row r="231" spans="1:12" ht="15.75" customHeight="1" x14ac:dyDescent="0.3">
      <c r="A231" s="273"/>
      <c r="B231" s="7"/>
      <c r="C231" s="292"/>
      <c r="D231" s="292"/>
      <c r="E231" s="551"/>
      <c r="F231" s="551"/>
      <c r="G231" s="292"/>
      <c r="H231" s="2"/>
      <c r="I231" s="2"/>
      <c r="J231" s="244"/>
      <c r="K231" s="245"/>
      <c r="L231" s="2"/>
    </row>
    <row r="232" spans="1:12" ht="15.75" customHeight="1" x14ac:dyDescent="0.3">
      <c r="A232" s="273"/>
      <c r="B232" s="243"/>
      <c r="C232" s="273"/>
      <c r="D232" s="273"/>
      <c r="E232" s="273"/>
      <c r="F232" s="273"/>
      <c r="G232" s="273"/>
      <c r="H232" s="2"/>
      <c r="I232" s="2"/>
      <c r="J232" s="244"/>
      <c r="K232" s="245"/>
      <c r="L232" s="2"/>
    </row>
    <row r="233" spans="1:12" ht="15.75" customHeight="1" x14ac:dyDescent="0.3">
      <c r="A233" s="273"/>
      <c r="B233" s="7"/>
      <c r="C233" s="292"/>
      <c r="D233" s="292"/>
      <c r="E233" s="552"/>
      <c r="F233" s="561"/>
      <c r="G233" s="292"/>
      <c r="H233" s="2"/>
      <c r="I233" s="2"/>
      <c r="J233" s="244"/>
      <c r="K233" s="245"/>
      <c r="L233" s="2"/>
    </row>
    <row r="234" spans="1:12" ht="15.75" customHeight="1" x14ac:dyDescent="0.3">
      <c r="A234" s="273"/>
      <c r="B234" s="243"/>
      <c r="C234" s="273"/>
      <c r="D234" s="273"/>
      <c r="E234" s="273"/>
      <c r="F234" s="273"/>
      <c r="G234" s="273"/>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62"/>
      <c r="D237" s="273"/>
      <c r="E237" s="273"/>
      <c r="F237" s="273"/>
      <c r="G237" s="273"/>
      <c r="H237" s="2"/>
      <c r="I237" s="2"/>
      <c r="J237" s="2"/>
      <c r="K237" s="2"/>
      <c r="L237" s="2"/>
    </row>
    <row r="238" spans="1:12" ht="15.75" customHeight="1" x14ac:dyDescent="0.3">
      <c r="A238" s="2"/>
      <c r="B238" s="2"/>
      <c r="C238" s="273"/>
      <c r="D238" s="273"/>
      <c r="E238" s="273"/>
      <c r="F238" s="273"/>
      <c r="G238" s="273"/>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32" t="s">
        <v>88</v>
      </c>
    </row>
    <row r="2" spans="1:1" ht="14.4" x14ac:dyDescent="0.3">
      <c r="A2" s="32" t="s">
        <v>89</v>
      </c>
    </row>
    <row r="3" spans="1:1" ht="14.4" x14ac:dyDescent="0.3">
      <c r="A3" s="32" t="s">
        <v>90</v>
      </c>
    </row>
    <row r="4" spans="1:1" ht="14.4" x14ac:dyDescent="0.3">
      <c r="A4" s="32" t="s">
        <v>91</v>
      </c>
    </row>
    <row r="6" spans="1:1" ht="14.4" x14ac:dyDescent="0.3">
      <c r="A6" s="32" t="s">
        <v>92</v>
      </c>
    </row>
    <row r="7" spans="1:1" ht="14.4" x14ac:dyDescent="0.3">
      <c r="A7" s="32" t="s">
        <v>93</v>
      </c>
    </row>
    <row r="8" spans="1:1" ht="14.4" x14ac:dyDescent="0.3">
      <c r="A8" s="32" t="s">
        <v>94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opLeftCell="D1" workbookViewId="0">
      <selection activeCell="B6" sqref="B6:M6"/>
    </sheetView>
  </sheetViews>
  <sheetFormatPr baseColWidth="10" defaultColWidth="14.44140625" defaultRowHeight="15" customHeight="1" x14ac:dyDescent="0.3"/>
  <cols>
    <col min="1" max="1" width="28.109375" customWidth="1"/>
    <col min="2" max="3" width="18.44140625" customWidth="1"/>
    <col min="4" max="4" width="20.44140625" customWidth="1"/>
    <col min="5" max="5" width="15.44140625" customWidth="1"/>
    <col min="6" max="6" width="15" customWidth="1"/>
    <col min="7" max="7" width="17.33203125" customWidth="1"/>
    <col min="8" max="8" width="18" customWidth="1"/>
    <col min="9" max="9" width="44.33203125" customWidth="1"/>
    <col min="10" max="10" width="27.33203125" customWidth="1"/>
    <col min="11" max="12" width="13.109375" customWidth="1"/>
    <col min="13" max="13" width="29.109375" customWidth="1"/>
    <col min="14" max="26" width="11.44140625" customWidth="1"/>
  </cols>
  <sheetData>
    <row r="1" spans="1:26" ht="15.75" customHeight="1" x14ac:dyDescent="0.3">
      <c r="A1" s="564"/>
      <c r="B1" s="565" t="str">
        <f>CONTEXTO!B1</f>
        <v>PROCESO:  SISTEMA INTEGRADO DE GESTIÓN Y MIPG</v>
      </c>
      <c r="C1" s="270"/>
      <c r="D1" s="270"/>
      <c r="E1" s="270"/>
      <c r="F1" s="270"/>
      <c r="G1" s="270"/>
      <c r="H1" s="270"/>
      <c r="I1" s="271"/>
      <c r="J1" s="434" t="s">
        <v>201</v>
      </c>
      <c r="K1" s="282"/>
      <c r="L1" s="355"/>
      <c r="M1" s="566"/>
      <c r="N1" s="219"/>
      <c r="O1" s="219"/>
      <c r="P1" s="219"/>
      <c r="Q1" s="219"/>
      <c r="R1" s="219"/>
      <c r="S1" s="219"/>
      <c r="T1" s="219"/>
      <c r="U1" s="219"/>
      <c r="V1" s="219"/>
      <c r="W1" s="219"/>
      <c r="X1" s="219"/>
      <c r="Y1" s="219"/>
      <c r="Z1" s="219"/>
    </row>
    <row r="2" spans="1:26" ht="15.75" customHeight="1" x14ac:dyDescent="0.3">
      <c r="A2" s="267"/>
      <c r="B2" s="327"/>
      <c r="C2" s="328"/>
      <c r="D2" s="328"/>
      <c r="E2" s="328"/>
      <c r="F2" s="328"/>
      <c r="G2" s="328"/>
      <c r="H2" s="328"/>
      <c r="I2" s="329"/>
      <c r="J2" s="379" t="s">
        <v>2</v>
      </c>
      <c r="K2" s="320"/>
      <c r="L2" s="340"/>
      <c r="M2" s="279"/>
      <c r="N2" s="219"/>
      <c r="O2" s="219"/>
      <c r="P2" s="219"/>
      <c r="Q2" s="219"/>
      <c r="R2" s="219"/>
      <c r="S2" s="219"/>
      <c r="T2" s="219"/>
      <c r="U2" s="219"/>
      <c r="V2" s="219"/>
      <c r="W2" s="219"/>
      <c r="X2" s="219"/>
      <c r="Y2" s="219"/>
      <c r="Z2" s="219"/>
    </row>
    <row r="3" spans="1:26" ht="15.75" customHeight="1" x14ac:dyDescent="0.3">
      <c r="A3" s="267"/>
      <c r="B3" s="567" t="s">
        <v>446</v>
      </c>
      <c r="C3" s="314"/>
      <c r="D3" s="314"/>
      <c r="E3" s="314"/>
      <c r="F3" s="314"/>
      <c r="G3" s="314"/>
      <c r="H3" s="314"/>
      <c r="I3" s="333"/>
      <c r="J3" s="379" t="s">
        <v>3</v>
      </c>
      <c r="K3" s="320"/>
      <c r="L3" s="340"/>
      <c r="M3" s="279"/>
      <c r="N3" s="219"/>
      <c r="O3" s="219"/>
      <c r="P3" s="219"/>
      <c r="Q3" s="219"/>
      <c r="R3" s="219"/>
      <c r="S3" s="219"/>
      <c r="T3" s="219"/>
      <c r="U3" s="219"/>
      <c r="V3" s="219"/>
      <c r="W3" s="219"/>
      <c r="X3" s="219"/>
      <c r="Y3" s="219"/>
      <c r="Z3" s="219"/>
    </row>
    <row r="4" spans="1:26" ht="15.75" customHeight="1" x14ac:dyDescent="0.3">
      <c r="A4" s="326"/>
      <c r="B4" s="327"/>
      <c r="C4" s="328"/>
      <c r="D4" s="328"/>
      <c r="E4" s="328"/>
      <c r="F4" s="328"/>
      <c r="G4" s="328"/>
      <c r="H4" s="328"/>
      <c r="I4" s="329"/>
      <c r="J4" s="379" t="s">
        <v>447</v>
      </c>
      <c r="K4" s="320"/>
      <c r="L4" s="340"/>
      <c r="M4" s="330"/>
      <c r="N4" s="219"/>
      <c r="O4" s="219"/>
      <c r="P4" s="219"/>
      <c r="Q4" s="219"/>
      <c r="R4" s="219"/>
      <c r="S4" s="219"/>
      <c r="T4" s="219"/>
      <c r="U4" s="219"/>
      <c r="V4" s="219"/>
      <c r="W4" s="219"/>
      <c r="X4" s="219"/>
      <c r="Y4" s="219"/>
      <c r="Z4" s="219"/>
    </row>
    <row r="5" spans="1:26" ht="15" customHeight="1" x14ac:dyDescent="0.3">
      <c r="A5" s="570"/>
      <c r="B5" s="320"/>
      <c r="C5" s="320"/>
      <c r="D5" s="320"/>
      <c r="E5" s="320"/>
      <c r="F5" s="320"/>
      <c r="G5" s="320"/>
      <c r="H5" s="320"/>
      <c r="I5" s="320"/>
      <c r="J5" s="320"/>
      <c r="K5" s="320"/>
      <c r="L5" s="320"/>
      <c r="M5" s="321"/>
      <c r="N5" s="219"/>
      <c r="O5" s="219"/>
      <c r="P5" s="219"/>
      <c r="Q5" s="219"/>
      <c r="R5" s="219"/>
      <c r="S5" s="219"/>
      <c r="T5" s="219"/>
      <c r="U5" s="219"/>
      <c r="V5" s="219"/>
      <c r="W5" s="219"/>
      <c r="X5" s="219"/>
      <c r="Y5" s="219"/>
      <c r="Z5" s="219"/>
    </row>
    <row r="6" spans="1:26" ht="15.75" customHeight="1" x14ac:dyDescent="0.3">
      <c r="A6" s="246" t="s">
        <v>448</v>
      </c>
      <c r="B6" s="571" t="s">
        <v>449</v>
      </c>
      <c r="C6" s="320"/>
      <c r="D6" s="320"/>
      <c r="E6" s="320"/>
      <c r="F6" s="320"/>
      <c r="G6" s="320"/>
      <c r="H6" s="320"/>
      <c r="I6" s="320"/>
      <c r="J6" s="320"/>
      <c r="K6" s="320"/>
      <c r="L6" s="320"/>
      <c r="M6" s="321"/>
      <c r="N6" s="247"/>
      <c r="O6" s="247"/>
      <c r="P6" s="247"/>
      <c r="Q6" s="247"/>
      <c r="R6" s="247"/>
      <c r="S6" s="247"/>
      <c r="T6" s="247"/>
      <c r="U6" s="247"/>
      <c r="V6" s="247"/>
      <c r="W6" s="247"/>
      <c r="X6" s="247"/>
      <c r="Y6" s="247"/>
      <c r="Z6" s="247"/>
    </row>
    <row r="7" spans="1:26" ht="42.75" customHeight="1" x14ac:dyDescent="0.3">
      <c r="A7" s="246" t="s">
        <v>450</v>
      </c>
      <c r="B7" s="379" t="s">
        <v>451</v>
      </c>
      <c r="C7" s="320"/>
      <c r="D7" s="320"/>
      <c r="E7" s="320"/>
      <c r="F7" s="320"/>
      <c r="G7" s="320"/>
      <c r="H7" s="320"/>
      <c r="I7" s="320"/>
      <c r="J7" s="320"/>
      <c r="K7" s="320"/>
      <c r="L7" s="320"/>
      <c r="M7" s="321"/>
      <c r="N7" s="247"/>
      <c r="O7" s="247"/>
      <c r="P7" s="247"/>
      <c r="Q7" s="247"/>
      <c r="R7" s="247"/>
      <c r="S7" s="247"/>
      <c r="T7" s="247"/>
      <c r="U7" s="247"/>
      <c r="V7" s="247"/>
      <c r="W7" s="247"/>
      <c r="X7" s="247"/>
      <c r="Y7" s="247"/>
      <c r="Z7" s="247"/>
    </row>
    <row r="8" spans="1:26" ht="15" customHeight="1" x14ac:dyDescent="0.3">
      <c r="A8" s="572"/>
      <c r="B8" s="320"/>
      <c r="C8" s="320"/>
      <c r="D8" s="320"/>
      <c r="E8" s="320"/>
      <c r="F8" s="320"/>
      <c r="G8" s="320"/>
      <c r="H8" s="320"/>
      <c r="I8" s="320"/>
      <c r="J8" s="320"/>
      <c r="K8" s="320"/>
      <c r="L8" s="320"/>
      <c r="M8" s="321"/>
      <c r="N8" s="247"/>
      <c r="O8" s="247"/>
      <c r="P8" s="247"/>
      <c r="Q8" s="247"/>
      <c r="R8" s="247"/>
      <c r="S8" s="247"/>
      <c r="T8" s="247"/>
      <c r="U8" s="247"/>
      <c r="V8" s="247"/>
      <c r="W8" s="247"/>
      <c r="X8" s="247"/>
      <c r="Y8" s="247"/>
      <c r="Z8" s="247"/>
    </row>
    <row r="9" spans="1:26" ht="40.5" customHeight="1" x14ac:dyDescent="0.3">
      <c r="A9" s="248" t="s">
        <v>452</v>
      </c>
      <c r="B9" s="249" t="s">
        <v>453</v>
      </c>
      <c r="C9" s="249" t="s">
        <v>252</v>
      </c>
      <c r="D9" s="249" t="s">
        <v>44</v>
      </c>
      <c r="E9" s="250" t="s">
        <v>454</v>
      </c>
      <c r="F9" s="250" t="s">
        <v>455</v>
      </c>
      <c r="G9" s="250" t="s">
        <v>456</v>
      </c>
      <c r="H9" s="250" t="s">
        <v>457</v>
      </c>
      <c r="I9" s="250" t="s">
        <v>458</v>
      </c>
      <c r="J9" s="249" t="s">
        <v>459</v>
      </c>
      <c r="K9" s="249" t="s">
        <v>460</v>
      </c>
      <c r="L9" s="249" t="s">
        <v>461</v>
      </c>
      <c r="M9" s="251" t="s">
        <v>462</v>
      </c>
      <c r="N9" s="252"/>
      <c r="O9" s="252"/>
      <c r="P9" s="252"/>
      <c r="Q9" s="252"/>
      <c r="R9" s="252"/>
      <c r="S9" s="252"/>
      <c r="T9" s="252"/>
      <c r="U9" s="252"/>
      <c r="V9" s="252"/>
      <c r="W9" s="252"/>
      <c r="X9" s="252"/>
      <c r="Y9" s="252"/>
      <c r="Z9" s="252"/>
    </row>
    <row r="10" spans="1:26" ht="100.5" customHeight="1" x14ac:dyDescent="0.3">
      <c r="A10" s="573"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68" t="str">
        <f>DESCRIPCION!A10</f>
        <v xml:space="preserve">Posibilidad de recibir o solicitar cualquier dadiva o beneficio a nombre propio o de terceros, con el fin de manipular, ocultar, alterar o destruir un documento o expediente
</v>
      </c>
      <c r="C10" s="568" t="str">
        <f>'IDENTIFICACION DE RIESGOS'!F10</f>
        <v>CORRUPCION - SOBORNO</v>
      </c>
      <c r="D10" s="79" t="str">
        <f>DESCRIPCION!D10</f>
        <v>Insuficiente competencia e idoneidad del personal contratado frente al manejo del proceso de Gestión Documental en las Unidades Administrativas</v>
      </c>
      <c r="E10" s="569" t="str">
        <f>'VALORACIÓN RIESGOS RESIDUAL'!E14:G14</f>
        <v>Probable</v>
      </c>
      <c r="F10" s="569" t="str">
        <f>'VALORACIÓN RIESGOS RESIDUAL'!J14</f>
        <v>Moderado</v>
      </c>
      <c r="G10" s="568" t="str">
        <f>'VALORACIÓN RIESGOS RESIDUAL'!K11</f>
        <v>ALTA</v>
      </c>
      <c r="H10" s="569" t="s">
        <v>463</v>
      </c>
      <c r="I10" s="79" t="str">
        <f>+DOFA!E27</f>
        <v xml:space="preserve"> Dar a conocer a través de diferentes canales de comunicación institucional la oferta  de   capacitación de la red interinstitucional, las herramientas técnicas y el material de apoyo  o  a los funcionarios y contratistas	</v>
      </c>
      <c r="J10" s="22" t="s">
        <v>464</v>
      </c>
      <c r="K10" s="87" t="s">
        <v>465</v>
      </c>
      <c r="L10" s="87" t="s">
        <v>466</v>
      </c>
      <c r="M10" s="364" t="s">
        <v>467</v>
      </c>
      <c r="N10" s="247"/>
      <c r="O10" s="247"/>
      <c r="P10" s="247"/>
      <c r="Q10" s="247"/>
      <c r="R10" s="247"/>
      <c r="S10" s="247"/>
      <c r="T10" s="247"/>
      <c r="U10" s="247"/>
      <c r="V10" s="247"/>
      <c r="W10" s="247"/>
      <c r="X10" s="247"/>
      <c r="Y10" s="247"/>
      <c r="Z10" s="247"/>
    </row>
    <row r="11" spans="1:26" ht="117.75" customHeight="1" x14ac:dyDescent="0.3">
      <c r="A11" s="267"/>
      <c r="B11" s="351"/>
      <c r="C11" s="351"/>
      <c r="D11" s="81" t="str">
        <f>DESCRIPCION!D11</f>
        <v>Baja aplicación de manuales, procedimientos y formatos en los archivos de gestión establecidos en el proceso de gestión documental por parte de las unidades administrativas</v>
      </c>
      <c r="E11" s="351"/>
      <c r="F11" s="351"/>
      <c r="G11" s="351"/>
      <c r="H11" s="351"/>
      <c r="I11" s="81"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468</v>
      </c>
      <c r="K11" s="87" t="s">
        <v>465</v>
      </c>
      <c r="L11" s="87" t="s">
        <v>469</v>
      </c>
      <c r="M11" s="279"/>
      <c r="N11" s="247"/>
      <c r="O11" s="247"/>
      <c r="P11" s="247"/>
      <c r="Q11" s="247"/>
      <c r="R11" s="247"/>
      <c r="S11" s="247"/>
      <c r="T11" s="247"/>
      <c r="U11" s="247"/>
      <c r="V11" s="247"/>
      <c r="W11" s="247"/>
      <c r="X11" s="247"/>
      <c r="Y11" s="247"/>
      <c r="Z11" s="247"/>
    </row>
    <row r="12" spans="1:26" ht="142.5" customHeight="1" x14ac:dyDescent="0.3">
      <c r="A12" s="267"/>
      <c r="B12" s="351"/>
      <c r="C12" s="351"/>
      <c r="D12" s="81" t="str">
        <f>DESCRIPCION!D13</f>
        <v>Baja aplicación de los principios y valores establecido en el código y Integridad y Buen Gobierno</v>
      </c>
      <c r="E12" s="351"/>
      <c r="F12" s="351"/>
      <c r="G12" s="351"/>
      <c r="H12" s="351"/>
      <c r="I12" s="117" t="str">
        <f>+DOFA!E31</f>
        <v>Realizar reunión semestral con el grupo de gestión documental para socializar y fomentar los valores del código de integridad y buen gobierno</v>
      </c>
      <c r="J12" s="22" t="s">
        <v>470</v>
      </c>
      <c r="K12" s="87" t="s">
        <v>465</v>
      </c>
      <c r="L12" s="87" t="s">
        <v>469</v>
      </c>
      <c r="M12" s="279"/>
      <c r="N12" s="247"/>
      <c r="O12" s="247"/>
      <c r="P12" s="247"/>
      <c r="Q12" s="247"/>
      <c r="R12" s="247"/>
      <c r="S12" s="247"/>
      <c r="T12" s="247"/>
      <c r="U12" s="247"/>
      <c r="V12" s="247"/>
      <c r="W12" s="247"/>
      <c r="X12" s="247"/>
      <c r="Y12" s="247"/>
      <c r="Z12" s="247"/>
    </row>
    <row r="13" spans="1:26" ht="142.5" customHeight="1" x14ac:dyDescent="0.3">
      <c r="A13" s="267"/>
      <c r="B13" s="351"/>
      <c r="C13" s="351"/>
      <c r="D13" s="81" t="str">
        <f>DESCRIPCION!D12</f>
        <v>Poca relevancia en la implementación, cumplimiento y seguimiento  del proceso de gestión documental en las unidades administrativas</v>
      </c>
      <c r="E13" s="351"/>
      <c r="F13" s="351"/>
      <c r="G13" s="351"/>
      <c r="H13" s="352"/>
      <c r="I13" s="117"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471</v>
      </c>
      <c r="K13" s="87" t="s">
        <v>465</v>
      </c>
      <c r="L13" s="87" t="s">
        <v>469</v>
      </c>
      <c r="M13" s="330"/>
      <c r="N13" s="247"/>
      <c r="O13" s="247"/>
      <c r="P13" s="247"/>
      <c r="Q13" s="247"/>
      <c r="R13" s="247"/>
      <c r="S13" s="247"/>
      <c r="T13" s="247"/>
      <c r="U13" s="247"/>
      <c r="V13" s="247"/>
      <c r="W13" s="247"/>
      <c r="X13" s="247"/>
      <c r="Y13" s="247"/>
      <c r="Z13" s="247"/>
    </row>
    <row r="14" spans="1:26" ht="249" customHeight="1" x14ac:dyDescent="0.3">
      <c r="A14" s="267"/>
      <c r="B14" s="352"/>
      <c r="C14" s="352"/>
      <c r="D14" s="81"/>
      <c r="E14" s="352"/>
      <c r="F14" s="352"/>
      <c r="G14" s="352"/>
      <c r="H14" s="253" t="s">
        <v>472</v>
      </c>
      <c r="I14" s="254"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473</v>
      </c>
      <c r="K14" s="87" t="s">
        <v>465</v>
      </c>
      <c r="L14" s="87" t="s">
        <v>474</v>
      </c>
      <c r="M14" s="255" t="s">
        <v>475</v>
      </c>
      <c r="N14" s="247"/>
      <c r="O14" s="247"/>
      <c r="P14" s="247"/>
      <c r="Q14" s="247"/>
      <c r="R14" s="247"/>
      <c r="S14" s="247"/>
      <c r="T14" s="247"/>
      <c r="U14" s="247"/>
      <c r="V14" s="247"/>
      <c r="W14" s="247"/>
      <c r="X14" s="247"/>
      <c r="Y14" s="247"/>
      <c r="Z14" s="247"/>
    </row>
    <row r="15" spans="1:26" ht="13.5" customHeight="1" x14ac:dyDescent="0.3">
      <c r="A15" s="219"/>
      <c r="B15" s="219"/>
      <c r="C15" s="219"/>
      <c r="D15" s="256"/>
      <c r="E15" s="219"/>
      <c r="F15" s="219"/>
      <c r="G15" s="219"/>
      <c r="H15" s="219"/>
      <c r="I15" s="219"/>
      <c r="J15" s="219"/>
      <c r="K15" s="219"/>
      <c r="L15" s="219"/>
      <c r="M15" s="219"/>
      <c r="N15" s="219"/>
      <c r="O15" s="219"/>
      <c r="P15" s="219"/>
      <c r="Q15" s="219"/>
      <c r="R15" s="219"/>
      <c r="S15" s="219"/>
      <c r="T15" s="219"/>
      <c r="U15" s="219"/>
      <c r="V15" s="219"/>
      <c r="W15" s="219"/>
      <c r="X15" s="219"/>
      <c r="Y15" s="219"/>
      <c r="Z15" s="219"/>
    </row>
    <row r="16" spans="1:26" ht="13.5" customHeight="1" x14ac:dyDescent="0.3">
      <c r="A16" s="219"/>
      <c r="B16" s="219"/>
      <c r="C16" s="219"/>
      <c r="D16" s="256"/>
      <c r="E16" s="219"/>
      <c r="F16" s="219"/>
      <c r="G16" s="219"/>
      <c r="H16" s="219"/>
      <c r="I16" s="219"/>
      <c r="J16" s="219"/>
      <c r="K16" s="219"/>
      <c r="L16" s="219"/>
      <c r="M16" s="219"/>
      <c r="N16" s="219"/>
      <c r="O16" s="219"/>
      <c r="P16" s="219"/>
      <c r="Q16" s="219"/>
      <c r="R16" s="219"/>
      <c r="S16" s="219"/>
      <c r="T16" s="219"/>
      <c r="U16" s="219"/>
      <c r="V16" s="219"/>
      <c r="W16" s="219"/>
      <c r="X16" s="219"/>
      <c r="Y16" s="219"/>
      <c r="Z16" s="219"/>
    </row>
    <row r="17" spans="1:26" ht="13.5" customHeight="1" x14ac:dyDescent="0.3">
      <c r="A17" s="219"/>
      <c r="B17" s="219"/>
      <c r="C17" s="219"/>
      <c r="D17" s="256"/>
      <c r="E17" s="219"/>
      <c r="F17" s="219"/>
      <c r="G17" s="219"/>
      <c r="H17" s="219"/>
      <c r="I17" s="219"/>
      <c r="J17" s="219"/>
      <c r="K17" s="219"/>
      <c r="L17" s="219"/>
      <c r="M17" s="219"/>
      <c r="N17" s="219"/>
      <c r="O17" s="219"/>
      <c r="P17" s="219"/>
      <c r="Q17" s="219"/>
      <c r="R17" s="219"/>
      <c r="S17" s="219"/>
      <c r="T17" s="219"/>
      <c r="U17" s="219"/>
      <c r="V17" s="219"/>
      <c r="W17" s="219"/>
      <c r="X17" s="219"/>
      <c r="Y17" s="219"/>
      <c r="Z17" s="219"/>
    </row>
    <row r="18" spans="1:26" ht="13.5" customHeight="1" x14ac:dyDescent="0.3">
      <c r="A18" s="219"/>
      <c r="B18" s="219"/>
      <c r="C18" s="219"/>
      <c r="D18" s="256"/>
      <c r="E18" s="219"/>
      <c r="F18" s="219"/>
      <c r="G18" s="219"/>
      <c r="H18" s="219"/>
      <c r="I18" s="219"/>
      <c r="J18" s="219"/>
      <c r="K18" s="219"/>
      <c r="L18" s="219"/>
      <c r="M18" s="219"/>
      <c r="N18" s="219"/>
      <c r="O18" s="219"/>
      <c r="P18" s="219"/>
      <c r="Q18" s="219"/>
      <c r="R18" s="219"/>
      <c r="S18" s="219"/>
      <c r="T18" s="219"/>
      <c r="U18" s="219"/>
      <c r="V18" s="219"/>
      <c r="W18" s="219"/>
      <c r="X18" s="219"/>
      <c r="Y18" s="219"/>
      <c r="Z18" s="219"/>
    </row>
    <row r="19" spans="1:26" ht="13.5" customHeight="1" x14ac:dyDescent="0.3">
      <c r="A19" s="219"/>
      <c r="B19" s="219"/>
      <c r="C19" s="219"/>
      <c r="D19" s="256"/>
      <c r="E19" s="219"/>
      <c r="F19" s="219"/>
      <c r="G19" s="219"/>
      <c r="H19" s="219"/>
      <c r="I19" s="219"/>
      <c r="J19" s="219"/>
      <c r="K19" s="219"/>
      <c r="L19" s="219"/>
      <c r="M19" s="219"/>
      <c r="N19" s="219"/>
      <c r="O19" s="219"/>
      <c r="P19" s="219"/>
      <c r="Q19" s="219"/>
      <c r="R19" s="219"/>
      <c r="S19" s="219"/>
      <c r="T19" s="219"/>
      <c r="U19" s="219"/>
      <c r="V19" s="219"/>
      <c r="W19" s="219"/>
      <c r="X19" s="219"/>
      <c r="Y19" s="219"/>
      <c r="Z19" s="219"/>
    </row>
    <row r="20" spans="1:26" ht="13.5" customHeight="1" x14ac:dyDescent="0.3">
      <c r="A20" s="219"/>
      <c r="B20" s="219"/>
      <c r="C20" s="219"/>
      <c r="D20" s="256"/>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ht="13.5" customHeight="1" x14ac:dyDescent="0.3">
      <c r="A21" s="219"/>
      <c r="B21" s="219"/>
      <c r="C21" s="219"/>
      <c r="D21" s="256"/>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ht="13.5" customHeight="1" x14ac:dyDescent="0.3">
      <c r="A22" s="219"/>
      <c r="B22" s="219"/>
      <c r="C22" s="219"/>
      <c r="D22" s="256"/>
      <c r="E22" s="219"/>
      <c r="F22" s="219"/>
      <c r="G22" s="219"/>
      <c r="H22" s="219"/>
      <c r="I22" s="219"/>
      <c r="J22" s="219"/>
      <c r="K22" s="219"/>
      <c r="L22" s="219"/>
      <c r="M22" s="219"/>
      <c r="N22" s="219"/>
      <c r="O22" s="219"/>
      <c r="P22" s="219"/>
      <c r="Q22" s="219"/>
      <c r="R22" s="219"/>
      <c r="S22" s="219"/>
      <c r="T22" s="219"/>
      <c r="U22" s="219"/>
      <c r="V22" s="219"/>
      <c r="W22" s="219"/>
      <c r="X22" s="219"/>
      <c r="Y22" s="219"/>
      <c r="Z22" s="219"/>
    </row>
    <row r="23" spans="1:26" ht="13.5" customHeight="1" x14ac:dyDescent="0.3">
      <c r="A23" s="219"/>
      <c r="B23" s="219"/>
      <c r="C23" s="219"/>
      <c r="D23" s="256"/>
      <c r="E23" s="219"/>
      <c r="F23" s="219"/>
      <c r="G23" s="219"/>
      <c r="H23" s="219"/>
      <c r="I23" s="219"/>
      <c r="J23" s="219"/>
      <c r="K23" s="219"/>
      <c r="L23" s="219"/>
      <c r="M23" s="219"/>
      <c r="N23" s="219"/>
      <c r="O23" s="219"/>
      <c r="P23" s="219"/>
      <c r="Q23" s="219"/>
      <c r="R23" s="219"/>
      <c r="S23" s="219"/>
      <c r="T23" s="219"/>
      <c r="U23" s="219"/>
      <c r="V23" s="219"/>
      <c r="W23" s="219"/>
      <c r="X23" s="219"/>
      <c r="Y23" s="219"/>
      <c r="Z23" s="219"/>
    </row>
    <row r="24" spans="1:26" ht="13.5" customHeight="1" x14ac:dyDescent="0.3">
      <c r="A24" s="219"/>
      <c r="B24" s="219"/>
      <c r="C24" s="219"/>
      <c r="D24" s="256"/>
      <c r="E24" s="219"/>
      <c r="F24" s="219"/>
      <c r="G24" s="219"/>
      <c r="H24" s="219"/>
      <c r="I24" s="219"/>
      <c r="J24" s="219"/>
      <c r="K24" s="219"/>
      <c r="L24" s="219"/>
      <c r="M24" s="219"/>
      <c r="N24" s="219"/>
      <c r="O24" s="219"/>
      <c r="P24" s="219"/>
      <c r="Q24" s="219"/>
      <c r="R24" s="219"/>
      <c r="S24" s="219"/>
      <c r="T24" s="219"/>
      <c r="U24" s="219"/>
      <c r="V24" s="219"/>
      <c r="W24" s="219"/>
      <c r="X24" s="219"/>
      <c r="Y24" s="219"/>
      <c r="Z24" s="219"/>
    </row>
    <row r="25" spans="1:26" ht="13.5" customHeight="1" x14ac:dyDescent="0.3">
      <c r="A25" s="219"/>
      <c r="B25" s="219"/>
      <c r="C25" s="219"/>
      <c r="D25" s="256"/>
      <c r="E25" s="219"/>
      <c r="F25" s="219"/>
      <c r="G25" s="219"/>
      <c r="H25" s="219"/>
      <c r="I25" s="219"/>
      <c r="J25" s="219"/>
      <c r="K25" s="219"/>
      <c r="L25" s="219"/>
      <c r="M25" s="219"/>
      <c r="N25" s="219"/>
      <c r="O25" s="219"/>
      <c r="P25" s="219"/>
      <c r="Q25" s="219"/>
      <c r="R25" s="219"/>
      <c r="S25" s="219"/>
      <c r="T25" s="219"/>
      <c r="U25" s="219"/>
      <c r="V25" s="219"/>
      <c r="W25" s="219"/>
      <c r="X25" s="219"/>
      <c r="Y25" s="219"/>
      <c r="Z25" s="219"/>
    </row>
    <row r="26" spans="1:26" ht="13.5" customHeight="1" x14ac:dyDescent="0.3">
      <c r="A26" s="219"/>
      <c r="B26" s="219"/>
      <c r="C26" s="219"/>
      <c r="D26" s="256"/>
      <c r="E26" s="219"/>
      <c r="F26" s="219"/>
      <c r="G26" s="219"/>
      <c r="H26" s="219"/>
      <c r="I26" s="219"/>
      <c r="J26" s="219"/>
      <c r="K26" s="219"/>
      <c r="L26" s="219"/>
      <c r="M26" s="219"/>
      <c r="N26" s="219"/>
      <c r="O26" s="219"/>
      <c r="P26" s="219"/>
      <c r="Q26" s="219"/>
      <c r="R26" s="219"/>
      <c r="S26" s="219"/>
      <c r="T26" s="219"/>
      <c r="U26" s="219"/>
      <c r="V26" s="219"/>
      <c r="W26" s="219"/>
      <c r="X26" s="219"/>
      <c r="Y26" s="219"/>
      <c r="Z26" s="219"/>
    </row>
    <row r="27" spans="1:26" ht="13.5" customHeight="1" x14ac:dyDescent="0.3">
      <c r="A27" s="219"/>
      <c r="B27" s="219"/>
      <c r="C27" s="219"/>
      <c r="D27" s="256"/>
      <c r="E27" s="219"/>
      <c r="F27" s="219"/>
      <c r="G27" s="219"/>
      <c r="H27" s="219"/>
      <c r="I27" s="219"/>
      <c r="J27" s="219"/>
      <c r="K27" s="219"/>
      <c r="L27" s="219"/>
      <c r="M27" s="219"/>
      <c r="N27" s="219"/>
      <c r="O27" s="219"/>
      <c r="P27" s="219"/>
      <c r="Q27" s="219"/>
      <c r="R27" s="219"/>
      <c r="S27" s="219"/>
      <c r="T27" s="219"/>
      <c r="U27" s="219"/>
      <c r="V27" s="219"/>
      <c r="W27" s="219"/>
      <c r="X27" s="219"/>
      <c r="Y27" s="219"/>
      <c r="Z27" s="219"/>
    </row>
    <row r="28" spans="1:26" ht="13.5" customHeight="1" x14ac:dyDescent="0.3">
      <c r="A28" s="219"/>
      <c r="B28" s="219"/>
      <c r="C28" s="219"/>
      <c r="D28" s="256"/>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ht="13.5" customHeight="1" x14ac:dyDescent="0.3">
      <c r="A29" s="219"/>
      <c r="B29" s="219"/>
      <c r="C29" s="219"/>
      <c r="D29" s="256"/>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ht="13.5" customHeight="1" x14ac:dyDescent="0.3">
      <c r="A30" s="219"/>
      <c r="B30" s="219"/>
      <c r="C30" s="219"/>
      <c r="D30" s="256"/>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ht="13.5" customHeight="1" x14ac:dyDescent="0.3">
      <c r="A31" s="219"/>
      <c r="B31" s="219"/>
      <c r="C31" s="219"/>
      <c r="D31" s="256"/>
      <c r="E31" s="219"/>
      <c r="F31" s="219"/>
      <c r="G31" s="219"/>
      <c r="H31" s="219"/>
      <c r="I31" s="219"/>
      <c r="J31" s="219"/>
      <c r="K31" s="219"/>
      <c r="L31" s="219"/>
      <c r="M31" s="219"/>
      <c r="N31" s="219"/>
      <c r="O31" s="219"/>
      <c r="P31" s="219"/>
      <c r="Q31" s="219"/>
      <c r="R31" s="219"/>
      <c r="S31" s="219"/>
      <c r="T31" s="219"/>
      <c r="U31" s="219"/>
      <c r="V31" s="219"/>
      <c r="W31" s="219"/>
      <c r="X31" s="219"/>
      <c r="Y31" s="219"/>
      <c r="Z31" s="219"/>
    </row>
    <row r="32" spans="1:26" ht="13.5" customHeight="1" x14ac:dyDescent="0.3">
      <c r="A32" s="219"/>
      <c r="B32" s="219"/>
      <c r="C32" s="219"/>
      <c r="D32" s="256"/>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ht="13.5" customHeight="1" x14ac:dyDescent="0.3">
      <c r="A33" s="219"/>
      <c r="B33" s="219"/>
      <c r="C33" s="219"/>
      <c r="D33" s="256"/>
      <c r="E33" s="219"/>
      <c r="F33" s="219"/>
      <c r="G33" s="219"/>
      <c r="H33" s="219"/>
      <c r="I33" s="219"/>
      <c r="J33" s="219"/>
      <c r="K33" s="219"/>
      <c r="L33" s="219"/>
      <c r="M33" s="219"/>
      <c r="N33" s="219"/>
      <c r="O33" s="219"/>
      <c r="P33" s="219"/>
      <c r="Q33" s="219"/>
      <c r="R33" s="219"/>
      <c r="S33" s="219"/>
      <c r="T33" s="219"/>
      <c r="U33" s="219"/>
      <c r="V33" s="219"/>
      <c r="W33" s="219"/>
      <c r="X33" s="219"/>
      <c r="Y33" s="219"/>
      <c r="Z33" s="219"/>
    </row>
    <row r="34" spans="1:26" ht="13.5" customHeight="1" x14ac:dyDescent="0.3">
      <c r="A34" s="219"/>
      <c r="B34" s="219"/>
      <c r="C34" s="219"/>
      <c r="D34" s="256"/>
      <c r="E34" s="219"/>
      <c r="F34" s="219"/>
      <c r="G34" s="219"/>
      <c r="H34" s="219"/>
      <c r="I34" s="219"/>
      <c r="J34" s="219"/>
      <c r="K34" s="219"/>
      <c r="L34" s="219"/>
      <c r="M34" s="219"/>
      <c r="N34" s="219"/>
      <c r="O34" s="219"/>
      <c r="P34" s="219"/>
      <c r="Q34" s="219"/>
      <c r="R34" s="219"/>
      <c r="S34" s="219"/>
      <c r="T34" s="219"/>
      <c r="U34" s="219"/>
      <c r="V34" s="219"/>
      <c r="W34" s="219"/>
      <c r="X34" s="219"/>
      <c r="Y34" s="219"/>
      <c r="Z34" s="219"/>
    </row>
    <row r="35" spans="1:26" ht="13.5" customHeight="1" x14ac:dyDescent="0.3">
      <c r="A35" s="219"/>
      <c r="B35" s="219"/>
      <c r="C35" s="219"/>
      <c r="D35" s="256"/>
      <c r="E35" s="219"/>
      <c r="F35" s="219"/>
      <c r="G35" s="219"/>
      <c r="H35" s="219"/>
      <c r="I35" s="219"/>
      <c r="J35" s="219"/>
      <c r="K35" s="219"/>
      <c r="L35" s="219"/>
      <c r="M35" s="219"/>
      <c r="N35" s="219"/>
      <c r="O35" s="219"/>
      <c r="P35" s="219"/>
      <c r="Q35" s="219"/>
      <c r="R35" s="219"/>
      <c r="S35" s="219"/>
      <c r="T35" s="219"/>
      <c r="U35" s="219"/>
      <c r="V35" s="219"/>
      <c r="W35" s="219"/>
      <c r="X35" s="219"/>
      <c r="Y35" s="219"/>
      <c r="Z35" s="219"/>
    </row>
    <row r="36" spans="1:26" ht="13.5" customHeight="1" x14ac:dyDescent="0.3">
      <c r="A36" s="219"/>
      <c r="B36" s="219"/>
      <c r="C36" s="219"/>
      <c r="D36" s="256"/>
      <c r="E36" s="219"/>
      <c r="F36" s="219"/>
      <c r="G36" s="219"/>
      <c r="H36" s="219"/>
      <c r="I36" s="219"/>
      <c r="J36" s="219"/>
      <c r="K36" s="219"/>
      <c r="L36" s="219"/>
      <c r="M36" s="219"/>
      <c r="N36" s="219"/>
      <c r="O36" s="219"/>
      <c r="P36" s="219"/>
      <c r="Q36" s="219"/>
      <c r="R36" s="219"/>
      <c r="S36" s="219"/>
      <c r="T36" s="219"/>
      <c r="U36" s="219"/>
      <c r="V36" s="219"/>
      <c r="W36" s="219"/>
      <c r="X36" s="219"/>
      <c r="Y36" s="219"/>
      <c r="Z36" s="219"/>
    </row>
    <row r="37" spans="1:26" ht="13.5" customHeight="1" x14ac:dyDescent="0.3">
      <c r="A37" s="219"/>
      <c r="B37" s="219"/>
      <c r="C37" s="219"/>
      <c r="D37" s="256"/>
      <c r="E37" s="219"/>
      <c r="F37" s="219"/>
      <c r="G37" s="219"/>
      <c r="H37" s="219"/>
      <c r="I37" s="219"/>
      <c r="J37" s="219"/>
      <c r="K37" s="219"/>
      <c r="L37" s="219"/>
      <c r="M37" s="219"/>
      <c r="N37" s="219"/>
      <c r="O37" s="219"/>
      <c r="P37" s="219"/>
      <c r="Q37" s="219"/>
      <c r="R37" s="219"/>
      <c r="S37" s="219"/>
      <c r="T37" s="219"/>
      <c r="U37" s="219"/>
      <c r="V37" s="219"/>
      <c r="W37" s="219"/>
      <c r="X37" s="219"/>
      <c r="Y37" s="219"/>
      <c r="Z37" s="219"/>
    </row>
    <row r="38" spans="1:26" ht="13.5" customHeight="1" x14ac:dyDescent="0.3">
      <c r="A38" s="219"/>
      <c r="B38" s="219"/>
      <c r="C38" s="219"/>
      <c r="D38" s="256"/>
      <c r="E38" s="219"/>
      <c r="F38" s="219"/>
      <c r="G38" s="219"/>
      <c r="H38" s="219"/>
      <c r="I38" s="219"/>
      <c r="J38" s="219"/>
      <c r="K38" s="219"/>
      <c r="L38" s="219"/>
      <c r="M38" s="219"/>
      <c r="N38" s="219"/>
      <c r="O38" s="219"/>
      <c r="P38" s="219"/>
      <c r="Q38" s="219"/>
      <c r="R38" s="219"/>
      <c r="S38" s="219"/>
      <c r="T38" s="219"/>
      <c r="U38" s="219"/>
      <c r="V38" s="219"/>
      <c r="W38" s="219"/>
      <c r="X38" s="219"/>
      <c r="Y38" s="219"/>
      <c r="Z38" s="219"/>
    </row>
    <row r="39" spans="1:26" ht="13.5" customHeight="1" x14ac:dyDescent="0.3">
      <c r="A39" s="219"/>
      <c r="B39" s="219"/>
      <c r="C39" s="219"/>
      <c r="D39" s="256"/>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ht="13.5" customHeight="1" x14ac:dyDescent="0.3">
      <c r="A40" s="219"/>
      <c r="B40" s="219"/>
      <c r="C40" s="219"/>
      <c r="D40" s="256"/>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ht="13.5" customHeight="1" x14ac:dyDescent="0.3">
      <c r="A41" s="219"/>
      <c r="B41" s="219"/>
      <c r="C41" s="219"/>
      <c r="D41" s="256"/>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ht="13.5" customHeight="1" x14ac:dyDescent="0.3">
      <c r="A42" s="219"/>
      <c r="B42" s="219"/>
      <c r="C42" s="219"/>
      <c r="D42" s="256"/>
      <c r="E42" s="219"/>
      <c r="F42" s="219"/>
      <c r="G42" s="219"/>
      <c r="H42" s="219"/>
      <c r="I42" s="219"/>
      <c r="J42" s="219"/>
      <c r="K42" s="219"/>
      <c r="L42" s="219"/>
      <c r="M42" s="219"/>
      <c r="N42" s="219"/>
      <c r="O42" s="219"/>
      <c r="P42" s="219"/>
      <c r="Q42" s="219"/>
      <c r="R42" s="219"/>
      <c r="S42" s="219"/>
      <c r="T42" s="219"/>
      <c r="U42" s="219"/>
      <c r="V42" s="219"/>
      <c r="W42" s="219"/>
      <c r="X42" s="219"/>
      <c r="Y42" s="219"/>
      <c r="Z42" s="219"/>
    </row>
    <row r="43" spans="1:26" ht="13.5" customHeight="1" x14ac:dyDescent="0.3">
      <c r="A43" s="219"/>
      <c r="B43" s="219"/>
      <c r="C43" s="219"/>
      <c r="D43" s="256"/>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ht="13.5" customHeight="1" x14ac:dyDescent="0.3">
      <c r="A44" s="219"/>
      <c r="B44" s="219"/>
      <c r="C44" s="219"/>
      <c r="D44" s="256"/>
      <c r="E44" s="219"/>
      <c r="F44" s="219"/>
      <c r="G44" s="219"/>
      <c r="H44" s="219"/>
      <c r="I44" s="219"/>
      <c r="J44" s="219"/>
      <c r="K44" s="219"/>
      <c r="L44" s="219"/>
      <c r="M44" s="219"/>
      <c r="N44" s="219"/>
      <c r="O44" s="219"/>
      <c r="P44" s="219"/>
      <c r="Q44" s="219"/>
      <c r="R44" s="219"/>
      <c r="S44" s="219"/>
      <c r="T44" s="219"/>
      <c r="U44" s="219"/>
      <c r="V44" s="219"/>
      <c r="W44" s="219"/>
      <c r="X44" s="219"/>
      <c r="Y44" s="219"/>
      <c r="Z44" s="219"/>
    </row>
    <row r="45" spans="1:26" ht="13.5" customHeight="1" x14ac:dyDescent="0.3">
      <c r="A45" s="219"/>
      <c r="B45" s="219"/>
      <c r="C45" s="219"/>
      <c r="D45" s="256"/>
      <c r="E45" s="219"/>
      <c r="F45" s="219"/>
      <c r="G45" s="219"/>
      <c r="H45" s="219"/>
      <c r="I45" s="219"/>
      <c r="J45" s="219"/>
      <c r="K45" s="219"/>
      <c r="L45" s="219"/>
      <c r="M45" s="219"/>
      <c r="N45" s="219"/>
      <c r="O45" s="219"/>
      <c r="P45" s="219"/>
      <c r="Q45" s="219"/>
      <c r="R45" s="219"/>
      <c r="S45" s="219"/>
      <c r="T45" s="219"/>
      <c r="U45" s="219"/>
      <c r="V45" s="219"/>
      <c r="W45" s="219"/>
      <c r="X45" s="219"/>
      <c r="Y45" s="219"/>
      <c r="Z45" s="219"/>
    </row>
    <row r="46" spans="1:26" ht="13.5" customHeight="1" x14ac:dyDescent="0.3">
      <c r="A46" s="219"/>
      <c r="B46" s="219"/>
      <c r="C46" s="219"/>
      <c r="D46" s="256"/>
      <c r="E46" s="219"/>
      <c r="F46" s="219"/>
      <c r="G46" s="219"/>
      <c r="H46" s="219"/>
      <c r="I46" s="219"/>
      <c r="J46" s="219"/>
      <c r="K46" s="219"/>
      <c r="L46" s="219"/>
      <c r="M46" s="219"/>
      <c r="N46" s="219"/>
      <c r="O46" s="219"/>
      <c r="P46" s="219"/>
      <c r="Q46" s="219"/>
      <c r="R46" s="219"/>
      <c r="S46" s="219"/>
      <c r="T46" s="219"/>
      <c r="U46" s="219"/>
      <c r="V46" s="219"/>
      <c r="W46" s="219"/>
      <c r="X46" s="219"/>
      <c r="Y46" s="219"/>
      <c r="Z46" s="219"/>
    </row>
    <row r="47" spans="1:26" ht="13.5" customHeight="1" x14ac:dyDescent="0.3">
      <c r="A47" s="219"/>
      <c r="B47" s="219"/>
      <c r="C47" s="219"/>
      <c r="D47" s="256"/>
      <c r="E47" s="219"/>
      <c r="F47" s="219"/>
      <c r="G47" s="219"/>
      <c r="H47" s="219"/>
      <c r="I47" s="219"/>
      <c r="J47" s="219"/>
      <c r="K47" s="219"/>
      <c r="L47" s="219"/>
      <c r="M47" s="219"/>
      <c r="N47" s="219"/>
      <c r="O47" s="219"/>
      <c r="P47" s="219"/>
      <c r="Q47" s="219"/>
      <c r="R47" s="219"/>
      <c r="S47" s="219"/>
      <c r="T47" s="219"/>
      <c r="U47" s="219"/>
      <c r="V47" s="219"/>
      <c r="W47" s="219"/>
      <c r="X47" s="219"/>
      <c r="Y47" s="219"/>
      <c r="Z47" s="219"/>
    </row>
    <row r="48" spans="1:26" ht="13.5" customHeight="1" x14ac:dyDescent="0.3">
      <c r="A48" s="219"/>
      <c r="B48" s="219"/>
      <c r="C48" s="219"/>
      <c r="D48" s="256"/>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ht="13.5" customHeight="1" x14ac:dyDescent="0.3">
      <c r="A49" s="219"/>
      <c r="B49" s="219"/>
      <c r="C49" s="219"/>
      <c r="D49" s="256"/>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ht="13.5" customHeight="1" x14ac:dyDescent="0.3">
      <c r="A50" s="219"/>
      <c r="B50" s="219"/>
      <c r="C50" s="219"/>
      <c r="D50" s="256"/>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ht="13.5" customHeight="1" x14ac:dyDescent="0.3">
      <c r="A51" s="219"/>
      <c r="B51" s="219"/>
      <c r="C51" s="219"/>
      <c r="D51" s="256"/>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ht="13.5" customHeight="1" x14ac:dyDescent="0.3">
      <c r="A52" s="219"/>
      <c r="B52" s="219"/>
      <c r="C52" s="219"/>
      <c r="D52" s="256"/>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ht="13.5" customHeight="1" x14ac:dyDescent="0.3">
      <c r="A53" s="219"/>
      <c r="B53" s="219"/>
      <c r="C53" s="219"/>
      <c r="D53" s="256"/>
      <c r="E53" s="219"/>
      <c r="F53" s="219"/>
      <c r="G53" s="219"/>
      <c r="H53" s="219"/>
      <c r="I53" s="219"/>
      <c r="J53" s="219"/>
      <c r="K53" s="219"/>
      <c r="L53" s="219"/>
      <c r="M53" s="219"/>
      <c r="N53" s="219"/>
      <c r="O53" s="219"/>
      <c r="P53" s="219"/>
      <c r="Q53" s="219"/>
      <c r="R53" s="219"/>
      <c r="S53" s="219"/>
      <c r="T53" s="219"/>
      <c r="U53" s="219"/>
      <c r="V53" s="219"/>
      <c r="W53" s="219"/>
      <c r="X53" s="219"/>
      <c r="Y53" s="219"/>
      <c r="Z53" s="219"/>
    </row>
    <row r="54" spans="1:26" ht="13.5" customHeight="1" x14ac:dyDescent="0.3">
      <c r="A54" s="219"/>
      <c r="B54" s="219"/>
      <c r="C54" s="219"/>
      <c r="D54" s="256"/>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ht="13.5" customHeight="1" x14ac:dyDescent="0.3">
      <c r="A55" s="219"/>
      <c r="B55" s="219"/>
      <c r="C55" s="219"/>
      <c r="D55" s="256"/>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ht="13.5" customHeight="1" x14ac:dyDescent="0.3">
      <c r="A56" s="219"/>
      <c r="B56" s="219"/>
      <c r="C56" s="219"/>
      <c r="D56" s="256"/>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ht="13.5" customHeight="1" x14ac:dyDescent="0.3">
      <c r="A57" s="219"/>
      <c r="B57" s="219"/>
      <c r="C57" s="219"/>
      <c r="D57" s="256"/>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ht="13.5" customHeight="1" x14ac:dyDescent="0.3">
      <c r="A58" s="219"/>
      <c r="B58" s="219"/>
      <c r="C58" s="219"/>
      <c r="D58" s="256"/>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ht="13.5" customHeight="1" x14ac:dyDescent="0.3">
      <c r="A59" s="219"/>
      <c r="B59" s="219"/>
      <c r="C59" s="219"/>
      <c r="D59" s="256"/>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3.5" customHeight="1" x14ac:dyDescent="0.3">
      <c r="A60" s="219"/>
      <c r="B60" s="219"/>
      <c r="C60" s="219"/>
      <c r="D60" s="256"/>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3.5" customHeight="1" x14ac:dyDescent="0.3">
      <c r="A61" s="219"/>
      <c r="B61" s="219"/>
      <c r="C61" s="219"/>
      <c r="D61" s="256"/>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3.5" customHeight="1" x14ac:dyDescent="0.3">
      <c r="A62" s="219"/>
      <c r="B62" s="219"/>
      <c r="C62" s="219"/>
      <c r="D62" s="256"/>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3.5" customHeight="1" x14ac:dyDescent="0.3">
      <c r="A63" s="219"/>
      <c r="B63" s="219"/>
      <c r="C63" s="219"/>
      <c r="D63" s="256"/>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3.5" customHeight="1" x14ac:dyDescent="0.3">
      <c r="A64" s="219"/>
      <c r="B64" s="219"/>
      <c r="C64" s="219"/>
      <c r="D64" s="256"/>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3.5" customHeight="1" x14ac:dyDescent="0.3">
      <c r="A65" s="219"/>
      <c r="B65" s="219"/>
      <c r="C65" s="219"/>
      <c r="D65" s="256"/>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3.5" customHeight="1" x14ac:dyDescent="0.3">
      <c r="A66" s="219"/>
      <c r="B66" s="219"/>
      <c r="C66" s="219"/>
      <c r="D66" s="256"/>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3.5" customHeight="1" x14ac:dyDescent="0.3">
      <c r="A67" s="219"/>
      <c r="B67" s="219"/>
      <c r="C67" s="219"/>
      <c r="D67" s="256"/>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3.5" customHeight="1" x14ac:dyDescent="0.3">
      <c r="A68" s="219"/>
      <c r="B68" s="219"/>
      <c r="C68" s="219"/>
      <c r="D68" s="256"/>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3.5" customHeight="1" x14ac:dyDescent="0.3">
      <c r="A69" s="219"/>
      <c r="B69" s="219"/>
      <c r="C69" s="219"/>
      <c r="D69" s="256"/>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3.5" customHeight="1" x14ac:dyDescent="0.3">
      <c r="A70" s="219"/>
      <c r="B70" s="219"/>
      <c r="C70" s="219"/>
      <c r="D70" s="256"/>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3.5" customHeight="1" x14ac:dyDescent="0.3">
      <c r="A71" s="219"/>
      <c r="B71" s="219"/>
      <c r="C71" s="219"/>
      <c r="D71" s="256"/>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3.5" customHeight="1" x14ac:dyDescent="0.3">
      <c r="A72" s="219"/>
      <c r="B72" s="219"/>
      <c r="C72" s="219"/>
      <c r="D72" s="256"/>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3.5" customHeight="1" x14ac:dyDescent="0.3">
      <c r="A73" s="219"/>
      <c r="B73" s="219"/>
      <c r="C73" s="219"/>
      <c r="D73" s="256"/>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3.5" customHeight="1" x14ac:dyDescent="0.3">
      <c r="A74" s="219"/>
      <c r="B74" s="219"/>
      <c r="C74" s="219"/>
      <c r="D74" s="256"/>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3.5" customHeight="1" x14ac:dyDescent="0.3">
      <c r="A75" s="219"/>
      <c r="B75" s="219"/>
      <c r="C75" s="219"/>
      <c r="D75" s="256"/>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3.5" customHeight="1" x14ac:dyDescent="0.3">
      <c r="A76" s="219"/>
      <c r="B76" s="219"/>
      <c r="C76" s="219"/>
      <c r="D76" s="256"/>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3.5" customHeight="1" x14ac:dyDescent="0.3">
      <c r="A77" s="219"/>
      <c r="B77" s="219"/>
      <c r="C77" s="219"/>
      <c r="D77" s="256"/>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3.5" customHeight="1" x14ac:dyDescent="0.3">
      <c r="A78" s="219"/>
      <c r="B78" s="219"/>
      <c r="C78" s="219"/>
      <c r="D78" s="256"/>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3.5" customHeight="1" x14ac:dyDescent="0.3">
      <c r="A79" s="219"/>
      <c r="B79" s="219"/>
      <c r="C79" s="219"/>
      <c r="D79" s="256"/>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3.5" customHeight="1" x14ac:dyDescent="0.3">
      <c r="A80" s="219"/>
      <c r="B80" s="219"/>
      <c r="C80" s="219"/>
      <c r="D80" s="256"/>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3.5" customHeight="1" x14ac:dyDescent="0.3">
      <c r="A81" s="219"/>
      <c r="B81" s="219"/>
      <c r="C81" s="219"/>
      <c r="D81" s="256"/>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3.5" customHeight="1" x14ac:dyDescent="0.3">
      <c r="A82" s="219"/>
      <c r="B82" s="219"/>
      <c r="C82" s="219"/>
      <c r="D82" s="256"/>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3.5" customHeight="1" x14ac:dyDescent="0.3">
      <c r="A83" s="219"/>
      <c r="B83" s="219"/>
      <c r="C83" s="219"/>
      <c r="D83" s="256"/>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3.5" customHeight="1" x14ac:dyDescent="0.3">
      <c r="A84" s="219"/>
      <c r="B84" s="219"/>
      <c r="C84" s="219"/>
      <c r="D84" s="256"/>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3.5" customHeight="1" x14ac:dyDescent="0.3">
      <c r="A85" s="219"/>
      <c r="B85" s="219"/>
      <c r="C85" s="219"/>
      <c r="D85" s="256"/>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3.5" customHeight="1" x14ac:dyDescent="0.3">
      <c r="A86" s="219"/>
      <c r="B86" s="219"/>
      <c r="C86" s="219"/>
      <c r="D86" s="256"/>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3.5" customHeight="1" x14ac:dyDescent="0.3">
      <c r="A87" s="219"/>
      <c r="B87" s="219"/>
      <c r="C87" s="219"/>
      <c r="D87" s="256"/>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3.5" customHeight="1" x14ac:dyDescent="0.3">
      <c r="A88" s="219"/>
      <c r="B88" s="219"/>
      <c r="C88" s="219"/>
      <c r="D88" s="256"/>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3.5" customHeight="1" x14ac:dyDescent="0.3">
      <c r="A89" s="219"/>
      <c r="B89" s="219"/>
      <c r="C89" s="219"/>
      <c r="D89" s="256"/>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3.5" customHeight="1" x14ac:dyDescent="0.3">
      <c r="A90" s="219"/>
      <c r="B90" s="219"/>
      <c r="C90" s="219"/>
      <c r="D90" s="256"/>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3.5" customHeight="1" x14ac:dyDescent="0.3">
      <c r="A91" s="219"/>
      <c r="B91" s="219"/>
      <c r="C91" s="219"/>
      <c r="D91" s="256"/>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3.5" customHeight="1" x14ac:dyDescent="0.3">
      <c r="A92" s="219"/>
      <c r="B92" s="219"/>
      <c r="C92" s="219"/>
      <c r="D92" s="256"/>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3.5" customHeight="1" x14ac:dyDescent="0.3">
      <c r="A93" s="219"/>
      <c r="B93" s="219"/>
      <c r="C93" s="219"/>
      <c r="D93" s="256"/>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3.5" customHeight="1" x14ac:dyDescent="0.3">
      <c r="A94" s="219"/>
      <c r="B94" s="219"/>
      <c r="C94" s="219"/>
      <c r="D94" s="256"/>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3.5" customHeight="1" x14ac:dyDescent="0.3">
      <c r="A95" s="219"/>
      <c r="B95" s="219"/>
      <c r="C95" s="219"/>
      <c r="D95" s="256"/>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3.5" customHeight="1" x14ac:dyDescent="0.3">
      <c r="A96" s="219"/>
      <c r="B96" s="219"/>
      <c r="C96" s="219"/>
      <c r="D96" s="256"/>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3.5" customHeight="1" x14ac:dyDescent="0.3">
      <c r="A97" s="219"/>
      <c r="B97" s="219"/>
      <c r="C97" s="219"/>
      <c r="D97" s="256"/>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3.5" customHeight="1" x14ac:dyDescent="0.3">
      <c r="A98" s="219"/>
      <c r="B98" s="219"/>
      <c r="C98" s="219"/>
      <c r="D98" s="256"/>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3.5" customHeight="1" x14ac:dyDescent="0.3">
      <c r="A99" s="219"/>
      <c r="B99" s="219"/>
      <c r="C99" s="219"/>
      <c r="D99" s="256"/>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3.5" customHeight="1" x14ac:dyDescent="0.3">
      <c r="A100" s="219"/>
      <c r="B100" s="219"/>
      <c r="C100" s="219"/>
      <c r="D100" s="256"/>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3.5" customHeight="1" x14ac:dyDescent="0.3">
      <c r="A101" s="219"/>
      <c r="B101" s="219"/>
      <c r="C101" s="219"/>
      <c r="D101" s="256"/>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3.5" customHeight="1" x14ac:dyDescent="0.3">
      <c r="A102" s="219"/>
      <c r="B102" s="219"/>
      <c r="C102" s="219"/>
      <c r="D102" s="256"/>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3.5" customHeight="1" x14ac:dyDescent="0.3">
      <c r="A103" s="219"/>
      <c r="B103" s="219"/>
      <c r="C103" s="219"/>
      <c r="D103" s="256"/>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3.5" customHeight="1" x14ac:dyDescent="0.3">
      <c r="A104" s="219"/>
      <c r="B104" s="219"/>
      <c r="C104" s="219"/>
      <c r="D104" s="256"/>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3.5" customHeight="1" x14ac:dyDescent="0.3">
      <c r="A105" s="219"/>
      <c r="B105" s="219"/>
      <c r="C105" s="219"/>
      <c r="D105" s="256"/>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3.5" customHeight="1" x14ac:dyDescent="0.3">
      <c r="A106" s="219"/>
      <c r="B106" s="219"/>
      <c r="C106" s="219"/>
      <c r="D106" s="256"/>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3.5" customHeight="1" x14ac:dyDescent="0.3">
      <c r="A107" s="219"/>
      <c r="B107" s="219"/>
      <c r="C107" s="219"/>
      <c r="D107" s="256"/>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3.5" customHeight="1" x14ac:dyDescent="0.3">
      <c r="A108" s="219"/>
      <c r="B108" s="219"/>
      <c r="C108" s="219"/>
      <c r="D108" s="256"/>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3.5" customHeight="1" x14ac:dyDescent="0.3">
      <c r="A109" s="219"/>
      <c r="B109" s="219"/>
      <c r="C109" s="219"/>
      <c r="D109" s="256"/>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3.5" customHeight="1" x14ac:dyDescent="0.3">
      <c r="A110" s="219"/>
      <c r="B110" s="219"/>
      <c r="C110" s="219"/>
      <c r="D110" s="256"/>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3.5" customHeight="1" x14ac:dyDescent="0.3">
      <c r="A111" s="219"/>
      <c r="B111" s="219"/>
      <c r="C111" s="219"/>
      <c r="D111" s="256"/>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3.5" customHeight="1" x14ac:dyDescent="0.3">
      <c r="A112" s="219"/>
      <c r="B112" s="219"/>
      <c r="C112" s="219"/>
      <c r="D112" s="256"/>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3.5" customHeight="1" x14ac:dyDescent="0.3">
      <c r="A113" s="219"/>
      <c r="B113" s="219"/>
      <c r="C113" s="219"/>
      <c r="D113" s="256"/>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3.5" customHeight="1" x14ac:dyDescent="0.3">
      <c r="A114" s="219"/>
      <c r="B114" s="219"/>
      <c r="C114" s="219"/>
      <c r="D114" s="256"/>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3.5" customHeight="1" x14ac:dyDescent="0.3">
      <c r="A115" s="219"/>
      <c r="B115" s="219"/>
      <c r="C115" s="219"/>
      <c r="D115" s="256"/>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3.5" customHeight="1" x14ac:dyDescent="0.3">
      <c r="A116" s="219"/>
      <c r="B116" s="219"/>
      <c r="C116" s="219"/>
      <c r="D116" s="256"/>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3.5" customHeight="1" x14ac:dyDescent="0.3">
      <c r="A117" s="219"/>
      <c r="B117" s="219"/>
      <c r="C117" s="219"/>
      <c r="D117" s="256"/>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3.5" customHeight="1" x14ac:dyDescent="0.3">
      <c r="A118" s="219"/>
      <c r="B118" s="219"/>
      <c r="C118" s="219"/>
      <c r="D118" s="256"/>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3.5" customHeight="1" x14ac:dyDescent="0.3">
      <c r="A119" s="219"/>
      <c r="B119" s="219"/>
      <c r="C119" s="219"/>
      <c r="D119" s="256"/>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3.5" customHeight="1" x14ac:dyDescent="0.3">
      <c r="A120" s="219"/>
      <c r="B120" s="219"/>
      <c r="C120" s="219"/>
      <c r="D120" s="256"/>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3.5" customHeight="1" x14ac:dyDescent="0.3">
      <c r="A121" s="219"/>
      <c r="B121" s="219"/>
      <c r="C121" s="219"/>
      <c r="D121" s="256"/>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3.5" customHeight="1" x14ac:dyDescent="0.3">
      <c r="A122" s="219"/>
      <c r="B122" s="219"/>
      <c r="C122" s="219"/>
      <c r="D122" s="256"/>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3.5" customHeight="1" x14ac:dyDescent="0.3">
      <c r="A123" s="219"/>
      <c r="B123" s="219"/>
      <c r="C123" s="219"/>
      <c r="D123" s="256"/>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3.5" customHeight="1" x14ac:dyDescent="0.3">
      <c r="A124" s="219"/>
      <c r="B124" s="219"/>
      <c r="C124" s="219"/>
      <c r="D124" s="256"/>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3.5" customHeight="1" x14ac:dyDescent="0.3">
      <c r="A125" s="219"/>
      <c r="B125" s="219"/>
      <c r="C125" s="219"/>
      <c r="D125" s="256"/>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3.5" customHeight="1" x14ac:dyDescent="0.3">
      <c r="A126" s="219"/>
      <c r="B126" s="219"/>
      <c r="C126" s="219"/>
      <c r="D126" s="256"/>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3.5" customHeight="1" x14ac:dyDescent="0.3">
      <c r="A127" s="219"/>
      <c r="B127" s="219"/>
      <c r="C127" s="219"/>
      <c r="D127" s="256"/>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3.5" customHeight="1" x14ac:dyDescent="0.3">
      <c r="A128" s="219"/>
      <c r="B128" s="219"/>
      <c r="C128" s="219"/>
      <c r="D128" s="256"/>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3.5" customHeight="1" x14ac:dyDescent="0.3">
      <c r="A129" s="219"/>
      <c r="B129" s="219"/>
      <c r="C129" s="219"/>
      <c r="D129" s="256"/>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3.5" customHeight="1" x14ac:dyDescent="0.3">
      <c r="A130" s="219"/>
      <c r="B130" s="219"/>
      <c r="C130" s="219"/>
      <c r="D130" s="256"/>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3.5" customHeight="1" x14ac:dyDescent="0.3">
      <c r="A131" s="219"/>
      <c r="B131" s="219"/>
      <c r="C131" s="219"/>
      <c r="D131" s="256"/>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3.5" customHeight="1" x14ac:dyDescent="0.3">
      <c r="A132" s="219"/>
      <c r="B132" s="219"/>
      <c r="C132" s="219"/>
      <c r="D132" s="256"/>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3.5" customHeight="1" x14ac:dyDescent="0.3">
      <c r="A133" s="219"/>
      <c r="B133" s="219"/>
      <c r="C133" s="219"/>
      <c r="D133" s="256"/>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3.5" customHeight="1" x14ac:dyDescent="0.3">
      <c r="A134" s="219"/>
      <c r="B134" s="219"/>
      <c r="C134" s="219"/>
      <c r="D134" s="256"/>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3.5" customHeight="1" x14ac:dyDescent="0.3">
      <c r="A135" s="219"/>
      <c r="B135" s="219"/>
      <c r="C135" s="219"/>
      <c r="D135" s="256"/>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3.5" customHeight="1" x14ac:dyDescent="0.3">
      <c r="A136" s="219"/>
      <c r="B136" s="219"/>
      <c r="C136" s="219"/>
      <c r="D136" s="256"/>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3.5" customHeight="1" x14ac:dyDescent="0.3">
      <c r="A137" s="219"/>
      <c r="B137" s="219"/>
      <c r="C137" s="219"/>
      <c r="D137" s="256"/>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3.5" customHeight="1" x14ac:dyDescent="0.3">
      <c r="A138" s="219"/>
      <c r="B138" s="219"/>
      <c r="C138" s="219"/>
      <c r="D138" s="256"/>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3.5" customHeight="1" x14ac:dyDescent="0.3">
      <c r="A139" s="219"/>
      <c r="B139" s="219"/>
      <c r="C139" s="219"/>
      <c r="D139" s="256"/>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3.5" customHeight="1" x14ac:dyDescent="0.3">
      <c r="A140" s="219"/>
      <c r="B140" s="219"/>
      <c r="C140" s="219"/>
      <c r="D140" s="256"/>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3.5" customHeight="1" x14ac:dyDescent="0.3">
      <c r="A141" s="219"/>
      <c r="B141" s="219"/>
      <c r="C141" s="219"/>
      <c r="D141" s="256"/>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3.5" customHeight="1" x14ac:dyDescent="0.3">
      <c r="A142" s="219"/>
      <c r="B142" s="219"/>
      <c r="C142" s="219"/>
      <c r="D142" s="256"/>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3.5" customHeight="1" x14ac:dyDescent="0.3">
      <c r="A143" s="219"/>
      <c r="B143" s="219"/>
      <c r="C143" s="219"/>
      <c r="D143" s="256"/>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3.5" customHeight="1" x14ac:dyDescent="0.3">
      <c r="A144" s="219"/>
      <c r="B144" s="219"/>
      <c r="C144" s="219"/>
      <c r="D144" s="256"/>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3.5" customHeight="1" x14ac:dyDescent="0.3">
      <c r="A145" s="219"/>
      <c r="B145" s="219"/>
      <c r="C145" s="219"/>
      <c r="D145" s="256"/>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3.5" customHeight="1" x14ac:dyDescent="0.3">
      <c r="A146" s="219"/>
      <c r="B146" s="219"/>
      <c r="C146" s="219"/>
      <c r="D146" s="256"/>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3.5" customHeight="1" x14ac:dyDescent="0.3">
      <c r="A147" s="219"/>
      <c r="B147" s="219"/>
      <c r="C147" s="219"/>
      <c r="D147" s="256"/>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3.5" customHeight="1" x14ac:dyDescent="0.3">
      <c r="A148" s="219"/>
      <c r="B148" s="219"/>
      <c r="C148" s="219"/>
      <c r="D148" s="256"/>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3.5" customHeight="1" x14ac:dyDescent="0.3">
      <c r="A149" s="219"/>
      <c r="B149" s="219"/>
      <c r="C149" s="219"/>
      <c r="D149" s="256"/>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3.5" customHeight="1" x14ac:dyDescent="0.3">
      <c r="A150" s="219"/>
      <c r="B150" s="219"/>
      <c r="C150" s="219"/>
      <c r="D150" s="256"/>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3.5" customHeight="1" x14ac:dyDescent="0.3">
      <c r="A151" s="219"/>
      <c r="B151" s="219"/>
      <c r="C151" s="219"/>
      <c r="D151" s="256"/>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3.5" customHeight="1" x14ac:dyDescent="0.3">
      <c r="A152" s="219"/>
      <c r="B152" s="219"/>
      <c r="C152" s="219"/>
      <c r="D152" s="256"/>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3.5" customHeight="1" x14ac:dyDescent="0.3">
      <c r="A153" s="219"/>
      <c r="B153" s="219"/>
      <c r="C153" s="219"/>
      <c r="D153" s="256"/>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3.5" customHeight="1" x14ac:dyDescent="0.3">
      <c r="A154" s="219"/>
      <c r="B154" s="219"/>
      <c r="C154" s="219"/>
      <c r="D154" s="256"/>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3.5" customHeight="1" x14ac:dyDescent="0.3">
      <c r="A155" s="219"/>
      <c r="B155" s="219"/>
      <c r="C155" s="219"/>
      <c r="D155" s="256"/>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3.5" customHeight="1" x14ac:dyDescent="0.3">
      <c r="A156" s="219"/>
      <c r="B156" s="219"/>
      <c r="C156" s="219"/>
      <c r="D156" s="256"/>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3.5" customHeight="1" x14ac:dyDescent="0.3">
      <c r="A157" s="219"/>
      <c r="B157" s="219"/>
      <c r="C157" s="219"/>
      <c r="D157" s="256"/>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3.5" customHeight="1" x14ac:dyDescent="0.3">
      <c r="A158" s="219"/>
      <c r="B158" s="219"/>
      <c r="C158" s="219"/>
      <c r="D158" s="256"/>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3.5" customHeight="1" x14ac:dyDescent="0.3">
      <c r="A159" s="219"/>
      <c r="B159" s="219"/>
      <c r="C159" s="219"/>
      <c r="D159" s="256"/>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3.5" customHeight="1" x14ac:dyDescent="0.3">
      <c r="A160" s="219"/>
      <c r="B160" s="219"/>
      <c r="C160" s="219"/>
      <c r="D160" s="256"/>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3.5" customHeight="1" x14ac:dyDescent="0.3">
      <c r="A161" s="219"/>
      <c r="B161" s="219"/>
      <c r="C161" s="219"/>
      <c r="D161" s="256"/>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3.5" customHeight="1" x14ac:dyDescent="0.3">
      <c r="A162" s="219"/>
      <c r="B162" s="219"/>
      <c r="C162" s="219"/>
      <c r="D162" s="256"/>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3.5" customHeight="1" x14ac:dyDescent="0.3">
      <c r="A163" s="219"/>
      <c r="B163" s="219"/>
      <c r="C163" s="219"/>
      <c r="D163" s="256"/>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3.5" customHeight="1" x14ac:dyDescent="0.3">
      <c r="A164" s="219"/>
      <c r="B164" s="219"/>
      <c r="C164" s="219"/>
      <c r="D164" s="256"/>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3.5" customHeight="1" x14ac:dyDescent="0.3">
      <c r="A165" s="219"/>
      <c r="B165" s="219"/>
      <c r="C165" s="219"/>
      <c r="D165" s="256"/>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3.5" customHeight="1" x14ac:dyDescent="0.3">
      <c r="A166" s="219"/>
      <c r="B166" s="219"/>
      <c r="C166" s="219"/>
      <c r="D166" s="256"/>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3.5" customHeight="1" x14ac:dyDescent="0.3">
      <c r="A167" s="219"/>
      <c r="B167" s="219"/>
      <c r="C167" s="219"/>
      <c r="D167" s="256"/>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3.5" customHeight="1" x14ac:dyDescent="0.3">
      <c r="A168" s="219"/>
      <c r="B168" s="219"/>
      <c r="C168" s="219"/>
      <c r="D168" s="256"/>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3.5" customHeight="1" x14ac:dyDescent="0.3">
      <c r="A169" s="219"/>
      <c r="B169" s="219"/>
      <c r="C169" s="219"/>
      <c r="D169" s="256"/>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3.5" customHeight="1" x14ac:dyDescent="0.3">
      <c r="A170" s="219"/>
      <c r="B170" s="219"/>
      <c r="C170" s="219"/>
      <c r="D170" s="256"/>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3.5" customHeight="1" x14ac:dyDescent="0.3">
      <c r="A171" s="219"/>
      <c r="B171" s="219"/>
      <c r="C171" s="219"/>
      <c r="D171" s="256"/>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3.5" customHeight="1" x14ac:dyDescent="0.3">
      <c r="A172" s="219"/>
      <c r="B172" s="219"/>
      <c r="C172" s="219"/>
      <c r="D172" s="256"/>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3.5" customHeight="1" x14ac:dyDescent="0.3">
      <c r="A173" s="219"/>
      <c r="B173" s="219"/>
      <c r="C173" s="219"/>
      <c r="D173" s="256"/>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3.5" customHeight="1" x14ac:dyDescent="0.3">
      <c r="A174" s="219"/>
      <c r="B174" s="219"/>
      <c r="C174" s="219"/>
      <c r="D174" s="256"/>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3.5" customHeight="1" x14ac:dyDescent="0.3">
      <c r="A175" s="219"/>
      <c r="B175" s="219"/>
      <c r="C175" s="219"/>
      <c r="D175" s="256"/>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3.5" customHeight="1" x14ac:dyDescent="0.3">
      <c r="A176" s="219"/>
      <c r="B176" s="219"/>
      <c r="C176" s="219"/>
      <c r="D176" s="256"/>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3.5" customHeight="1" x14ac:dyDescent="0.3">
      <c r="A177" s="219"/>
      <c r="B177" s="219"/>
      <c r="C177" s="219"/>
      <c r="D177" s="256"/>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3.5" customHeight="1" x14ac:dyDescent="0.3">
      <c r="A178" s="219"/>
      <c r="B178" s="219"/>
      <c r="C178" s="219"/>
      <c r="D178" s="256"/>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3.5" customHeight="1" x14ac:dyDescent="0.3">
      <c r="A179" s="219"/>
      <c r="B179" s="219"/>
      <c r="C179" s="219"/>
      <c r="D179" s="256"/>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3.5" customHeight="1" x14ac:dyDescent="0.3">
      <c r="A180" s="219"/>
      <c r="B180" s="219"/>
      <c r="C180" s="219"/>
      <c r="D180" s="256"/>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3.5" customHeight="1" x14ac:dyDescent="0.3">
      <c r="A181" s="219"/>
      <c r="B181" s="219"/>
      <c r="C181" s="219"/>
      <c r="D181" s="256"/>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3.5" customHeight="1" x14ac:dyDescent="0.3">
      <c r="A182" s="219"/>
      <c r="B182" s="219"/>
      <c r="C182" s="219"/>
      <c r="D182" s="256"/>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3.5" customHeight="1" x14ac:dyDescent="0.3">
      <c r="A183" s="219"/>
      <c r="B183" s="219"/>
      <c r="C183" s="219"/>
      <c r="D183" s="256"/>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3.5" customHeight="1" x14ac:dyDescent="0.3">
      <c r="A184" s="219"/>
      <c r="B184" s="219"/>
      <c r="C184" s="219"/>
      <c r="D184" s="256"/>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3.5" customHeight="1" x14ac:dyDescent="0.3">
      <c r="A185" s="219"/>
      <c r="B185" s="219"/>
      <c r="C185" s="219"/>
      <c r="D185" s="256"/>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3.5" customHeight="1" x14ac:dyDescent="0.3">
      <c r="A186" s="219"/>
      <c r="B186" s="219"/>
      <c r="C186" s="219"/>
      <c r="D186" s="256"/>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3.5" customHeight="1" x14ac:dyDescent="0.3">
      <c r="A187" s="219"/>
      <c r="B187" s="219"/>
      <c r="C187" s="219"/>
      <c r="D187" s="256"/>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3.5" customHeight="1" x14ac:dyDescent="0.3">
      <c r="A188" s="219"/>
      <c r="B188" s="219"/>
      <c r="C188" s="219"/>
      <c r="D188" s="256"/>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3.5" customHeight="1" x14ac:dyDescent="0.3">
      <c r="A189" s="219"/>
      <c r="B189" s="219"/>
      <c r="C189" s="219"/>
      <c r="D189" s="256"/>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3.5" customHeight="1" x14ac:dyDescent="0.3">
      <c r="A190" s="219"/>
      <c r="B190" s="219"/>
      <c r="C190" s="219"/>
      <c r="D190" s="256"/>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3.5" customHeight="1" x14ac:dyDescent="0.3">
      <c r="A191" s="219"/>
      <c r="B191" s="219"/>
      <c r="C191" s="219"/>
      <c r="D191" s="256"/>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3.5" customHeight="1" x14ac:dyDescent="0.3">
      <c r="A192" s="219"/>
      <c r="B192" s="219"/>
      <c r="C192" s="219"/>
      <c r="D192" s="256"/>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3.5" customHeight="1" x14ac:dyDescent="0.3">
      <c r="A193" s="219"/>
      <c r="B193" s="219"/>
      <c r="C193" s="219"/>
      <c r="D193" s="256"/>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3.5" customHeight="1" x14ac:dyDescent="0.3">
      <c r="A194" s="219"/>
      <c r="B194" s="219"/>
      <c r="C194" s="219"/>
      <c r="D194" s="256"/>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3.5" customHeight="1" x14ac:dyDescent="0.3">
      <c r="A195" s="219"/>
      <c r="B195" s="219"/>
      <c r="C195" s="219"/>
      <c r="D195" s="256"/>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3.5" customHeight="1" x14ac:dyDescent="0.3">
      <c r="A196" s="219"/>
      <c r="B196" s="219"/>
      <c r="C196" s="219"/>
      <c r="D196" s="256"/>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3.5" customHeight="1" x14ac:dyDescent="0.3">
      <c r="A197" s="219"/>
      <c r="B197" s="219"/>
      <c r="C197" s="219"/>
      <c r="D197" s="256"/>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3.5" customHeight="1" x14ac:dyDescent="0.3">
      <c r="A198" s="219"/>
      <c r="B198" s="219"/>
      <c r="C198" s="219"/>
      <c r="D198" s="256"/>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3.5" customHeight="1" x14ac:dyDescent="0.3">
      <c r="A199" s="219"/>
      <c r="B199" s="219"/>
      <c r="C199" s="219"/>
      <c r="D199" s="256"/>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3.5" customHeight="1" x14ac:dyDescent="0.3">
      <c r="A200" s="219"/>
      <c r="B200" s="219"/>
      <c r="C200" s="219"/>
      <c r="D200" s="256"/>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3.5" customHeight="1" x14ac:dyDescent="0.3">
      <c r="A201" s="219"/>
      <c r="B201" s="219"/>
      <c r="C201" s="219"/>
      <c r="D201" s="256"/>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3.5" customHeight="1" x14ac:dyDescent="0.3">
      <c r="A202" s="219"/>
      <c r="B202" s="219"/>
      <c r="C202" s="219"/>
      <c r="D202" s="256"/>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3.5" customHeight="1" x14ac:dyDescent="0.3">
      <c r="A203" s="219"/>
      <c r="B203" s="219"/>
      <c r="C203" s="219"/>
      <c r="D203" s="256"/>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3.5" customHeight="1" x14ac:dyDescent="0.3">
      <c r="A204" s="219"/>
      <c r="B204" s="219"/>
      <c r="C204" s="219"/>
      <c r="D204" s="256"/>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3.5" customHeight="1" x14ac:dyDescent="0.3">
      <c r="A205" s="219"/>
      <c r="B205" s="219"/>
      <c r="C205" s="219"/>
      <c r="D205" s="256"/>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3.5" customHeight="1" x14ac:dyDescent="0.3">
      <c r="A206" s="219"/>
      <c r="B206" s="219"/>
      <c r="C206" s="219"/>
      <c r="D206" s="256"/>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3.5" customHeight="1" x14ac:dyDescent="0.3">
      <c r="A207" s="219"/>
      <c r="B207" s="219"/>
      <c r="C207" s="219"/>
      <c r="D207" s="256"/>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3.5" customHeight="1" x14ac:dyDescent="0.3">
      <c r="A208" s="219"/>
      <c r="B208" s="219"/>
      <c r="C208" s="219"/>
      <c r="D208" s="256"/>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3.5" customHeight="1" x14ac:dyDescent="0.3">
      <c r="A209" s="219"/>
      <c r="B209" s="219"/>
      <c r="C209" s="219"/>
      <c r="D209" s="256"/>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3.5" customHeight="1" x14ac:dyDescent="0.3">
      <c r="A210" s="219"/>
      <c r="B210" s="219"/>
      <c r="C210" s="219"/>
      <c r="D210" s="256"/>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3.5" customHeight="1" x14ac:dyDescent="0.3">
      <c r="A211" s="219"/>
      <c r="B211" s="219"/>
      <c r="C211" s="219"/>
      <c r="D211" s="256"/>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3.5" customHeight="1" x14ac:dyDescent="0.3">
      <c r="A212" s="219"/>
      <c r="B212" s="219"/>
      <c r="C212" s="219"/>
      <c r="D212" s="256"/>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3.5" customHeight="1" x14ac:dyDescent="0.3">
      <c r="A213" s="219"/>
      <c r="B213" s="219"/>
      <c r="C213" s="219"/>
      <c r="D213" s="256"/>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3.5" customHeight="1" x14ac:dyDescent="0.3">
      <c r="A214" s="219"/>
      <c r="B214" s="219"/>
      <c r="C214" s="219"/>
      <c r="D214" s="256"/>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3.5" customHeight="1" x14ac:dyDescent="0.3">
      <c r="A215" s="219"/>
      <c r="B215" s="219"/>
      <c r="C215" s="219"/>
      <c r="D215" s="256"/>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3.5" customHeight="1" x14ac:dyDescent="0.3">
      <c r="A216" s="219"/>
      <c r="B216" s="219"/>
      <c r="C216" s="219"/>
      <c r="D216" s="256"/>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3.5" customHeight="1" x14ac:dyDescent="0.3">
      <c r="A217" s="219"/>
      <c r="B217" s="219"/>
      <c r="C217" s="219"/>
      <c r="D217" s="256"/>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3.5" customHeight="1" x14ac:dyDescent="0.3">
      <c r="A218" s="219"/>
      <c r="B218" s="219"/>
      <c r="C218" s="219"/>
      <c r="D218" s="256"/>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3.5" customHeight="1" x14ac:dyDescent="0.3">
      <c r="A219" s="219"/>
      <c r="B219" s="219"/>
      <c r="C219" s="219"/>
      <c r="D219" s="256"/>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3.5" customHeight="1" x14ac:dyDescent="0.3">
      <c r="A220" s="219"/>
      <c r="B220" s="219"/>
      <c r="C220" s="219"/>
      <c r="D220" s="256"/>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0">
    <mergeCell ref="M10:M13"/>
    <mergeCell ref="J4:L4"/>
    <mergeCell ref="A5:M5"/>
    <mergeCell ref="B6:M6"/>
    <mergeCell ref="B7:M7"/>
    <mergeCell ref="A8:M8"/>
    <mergeCell ref="A10:A14"/>
    <mergeCell ref="B10:B14"/>
    <mergeCell ref="C10:C14"/>
    <mergeCell ref="E10:E14"/>
    <mergeCell ref="F10:F14"/>
    <mergeCell ref="G10:G14"/>
    <mergeCell ref="H10:H13"/>
    <mergeCell ref="A1:A4"/>
    <mergeCell ref="B1:I2"/>
    <mergeCell ref="J1:L1"/>
    <mergeCell ref="M1:M4"/>
    <mergeCell ref="J2:L2"/>
    <mergeCell ref="B3:I4"/>
    <mergeCell ref="J3:L3"/>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62B1"/>
  </sheetPr>
  <dimension ref="A1:Q1000"/>
  <sheetViews>
    <sheetView tabSelected="1" zoomScale="85" zoomScaleNormal="85" workbookViewId="0">
      <selection activeCell="J11" sqref="J11"/>
    </sheetView>
  </sheetViews>
  <sheetFormatPr baseColWidth="10" defaultColWidth="14.44140625" defaultRowHeight="15" customHeight="1" x14ac:dyDescent="0.3"/>
  <cols>
    <col min="1" max="1" width="32.88671875" customWidth="1"/>
    <col min="2" max="3" width="10.6640625" customWidth="1"/>
    <col min="4" max="4" width="25.88671875" customWidth="1"/>
    <col min="5" max="7" width="10.6640625" customWidth="1"/>
    <col min="8" max="8" width="21.6640625" customWidth="1"/>
    <col min="9" max="9" width="37.44140625" customWidth="1"/>
    <col min="10" max="11" width="21.6640625" customWidth="1"/>
    <col min="12" max="12" width="23.21875" customWidth="1"/>
    <col min="13" max="14" width="21.6640625" customWidth="1"/>
    <col min="15" max="15" width="54.44140625" customWidth="1"/>
  </cols>
  <sheetData>
    <row r="1" spans="1:17" ht="25.2" customHeight="1" x14ac:dyDescent="0.3">
      <c r="A1" s="564"/>
      <c r="B1" s="599" t="str">
        <f>CONTEXTO!B1</f>
        <v>PROCESO:  SISTEMA INTEGRADO DE GESTIÓN Y MIPG</v>
      </c>
      <c r="C1" s="600"/>
      <c r="D1" s="600"/>
      <c r="E1" s="600"/>
      <c r="F1" s="600"/>
      <c r="G1" s="600"/>
      <c r="H1" s="600"/>
      <c r="I1" s="600"/>
      <c r="J1" s="600"/>
      <c r="K1" s="601"/>
      <c r="L1" s="597" t="s">
        <v>201</v>
      </c>
      <c r="M1" s="566"/>
      <c r="N1" s="257"/>
      <c r="O1" s="257"/>
    </row>
    <row r="2" spans="1:17" ht="16.2" customHeight="1" x14ac:dyDescent="0.3">
      <c r="A2" s="267"/>
      <c r="B2" s="602"/>
      <c r="C2" s="603"/>
      <c r="D2" s="603"/>
      <c r="E2" s="603"/>
      <c r="F2" s="603"/>
      <c r="G2" s="603"/>
      <c r="H2" s="603"/>
      <c r="I2" s="603"/>
      <c r="J2" s="603"/>
      <c r="K2" s="604"/>
      <c r="L2" s="598" t="s">
        <v>2</v>
      </c>
      <c r="M2" s="279"/>
      <c r="N2" s="32"/>
      <c r="O2" s="32"/>
    </row>
    <row r="3" spans="1:17" ht="14.4" x14ac:dyDescent="0.3">
      <c r="A3" s="267"/>
      <c r="B3" s="605" t="s">
        <v>446</v>
      </c>
      <c r="C3" s="606"/>
      <c r="D3" s="606"/>
      <c r="E3" s="606"/>
      <c r="F3" s="606"/>
      <c r="G3" s="606"/>
      <c r="H3" s="606"/>
      <c r="I3" s="606"/>
      <c r="J3" s="606"/>
      <c r="K3" s="607"/>
      <c r="L3" s="598" t="s">
        <v>3</v>
      </c>
      <c r="M3" s="279"/>
      <c r="N3" s="32"/>
      <c r="O3" s="32"/>
    </row>
    <row r="4" spans="1:17" ht="14.4" x14ac:dyDescent="0.3">
      <c r="A4" s="326"/>
      <c r="B4" s="602"/>
      <c r="C4" s="603"/>
      <c r="D4" s="603"/>
      <c r="E4" s="603"/>
      <c r="F4" s="603"/>
      <c r="G4" s="603"/>
      <c r="H4" s="603"/>
      <c r="I4" s="603"/>
      <c r="J4" s="603"/>
      <c r="K4" s="604"/>
      <c r="L4" s="598" t="s">
        <v>447</v>
      </c>
      <c r="M4" s="330"/>
      <c r="N4" s="32"/>
      <c r="O4" s="32"/>
    </row>
    <row r="5" spans="1:17" ht="14.4" x14ac:dyDescent="0.3">
      <c r="A5" s="570"/>
      <c r="B5" s="320"/>
      <c r="C5" s="320"/>
      <c r="D5" s="320"/>
      <c r="E5" s="320"/>
      <c r="F5" s="320"/>
      <c r="G5" s="320"/>
      <c r="H5" s="320"/>
      <c r="I5" s="320"/>
      <c r="J5" s="320"/>
      <c r="K5" s="320"/>
      <c r="L5" s="320"/>
      <c r="M5" s="321"/>
      <c r="N5" s="32"/>
      <c r="O5" s="32"/>
    </row>
    <row r="6" spans="1:17" ht="25.5" customHeight="1" x14ac:dyDescent="0.3">
      <c r="A6" s="246" t="s">
        <v>448</v>
      </c>
      <c r="B6" s="571" t="s">
        <v>449</v>
      </c>
      <c r="C6" s="320"/>
      <c r="D6" s="320"/>
      <c r="E6" s="320"/>
      <c r="F6" s="320"/>
      <c r="G6" s="320"/>
      <c r="H6" s="320"/>
      <c r="I6" s="320"/>
      <c r="J6" s="320"/>
      <c r="K6" s="320"/>
      <c r="L6" s="320"/>
      <c r="M6" s="321"/>
      <c r="N6" s="32"/>
      <c r="O6" s="32"/>
    </row>
    <row r="7" spans="1:17" ht="36.75" customHeight="1" x14ac:dyDescent="0.3">
      <c r="A7" s="246" t="s">
        <v>450</v>
      </c>
      <c r="B7" s="379" t="s">
        <v>451</v>
      </c>
      <c r="C7" s="320"/>
      <c r="D7" s="320"/>
      <c r="E7" s="320"/>
      <c r="F7" s="320"/>
      <c r="G7" s="320"/>
      <c r="H7" s="320"/>
      <c r="I7" s="320"/>
      <c r="J7" s="320"/>
      <c r="K7" s="320"/>
      <c r="L7" s="320"/>
      <c r="M7" s="321"/>
      <c r="N7" s="32"/>
      <c r="O7" s="32"/>
    </row>
    <row r="8" spans="1:17" ht="14.4" x14ac:dyDescent="0.3">
      <c r="A8" s="572"/>
      <c r="B8" s="320"/>
      <c r="C8" s="320"/>
      <c r="D8" s="320"/>
      <c r="E8" s="320"/>
      <c r="F8" s="320"/>
      <c r="G8" s="320"/>
      <c r="H8" s="320"/>
      <c r="I8" s="320"/>
      <c r="J8" s="320"/>
      <c r="K8" s="320"/>
      <c r="L8" s="320"/>
      <c r="M8" s="321"/>
      <c r="N8" s="32"/>
      <c r="O8" s="32"/>
    </row>
    <row r="9" spans="1:17" ht="39.6" x14ac:dyDescent="0.3">
      <c r="A9" s="248" t="s">
        <v>452</v>
      </c>
      <c r="B9" s="249" t="s">
        <v>453</v>
      </c>
      <c r="C9" s="249" t="s">
        <v>252</v>
      </c>
      <c r="D9" s="249" t="s">
        <v>44</v>
      </c>
      <c r="E9" s="250" t="s">
        <v>454</v>
      </c>
      <c r="F9" s="250" t="s">
        <v>455</v>
      </c>
      <c r="G9" s="250" t="s">
        <v>456</v>
      </c>
      <c r="H9" s="250" t="s">
        <v>457</v>
      </c>
      <c r="I9" s="250" t="s">
        <v>458</v>
      </c>
      <c r="J9" s="249" t="s">
        <v>459</v>
      </c>
      <c r="K9" s="249" t="s">
        <v>460</v>
      </c>
      <c r="L9" s="258" t="s">
        <v>461</v>
      </c>
      <c r="M9" s="249" t="s">
        <v>462</v>
      </c>
      <c r="N9" s="250" t="s">
        <v>476</v>
      </c>
      <c r="O9" s="250" t="s">
        <v>477</v>
      </c>
    </row>
    <row r="10" spans="1:17" ht="102" customHeight="1" x14ac:dyDescent="0.3">
      <c r="A10" s="573"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68" t="str">
        <f>DESCRIPCION!A10</f>
        <v xml:space="preserve">Posibilidad de recibir o solicitar cualquier dadiva o beneficio a nombre propio o de terceros, con el fin de manipular, ocultar, alterar o destruir un documento o expediente
</v>
      </c>
      <c r="C10" s="568" t="str">
        <f>'IDENTIFICACION DE RIESGOS'!F10</f>
        <v>CORRUPCION - SOBORNO</v>
      </c>
      <c r="D10" s="79" t="str">
        <f>DESCRIPCION!D10</f>
        <v>Insuficiente competencia e idoneidad del personal contratado frente al manejo del proceso de Gestión Documental en las Unidades Administrativas</v>
      </c>
      <c r="E10" s="569" t="str">
        <f>'VALORACIÓN RIESGOS RESIDUAL'!E14:G14</f>
        <v>Probable</v>
      </c>
      <c r="F10" s="569" t="str">
        <f>'VALORACIÓN RIESGOS RESIDUAL'!J14</f>
        <v>Moderado</v>
      </c>
      <c r="G10" s="568" t="str">
        <f>'VALORACIÓN RIESGOS RESIDUAL'!K11</f>
        <v>ALTA</v>
      </c>
      <c r="H10" s="569" t="s">
        <v>463</v>
      </c>
      <c r="I10" s="259" t="str">
        <f>+DOFA!E27</f>
        <v xml:space="preserve"> Dar a conocer a través de diferentes canales de comunicación institucional la oferta  de   capacitación de la red interinstitucional, las herramientas técnicas y el material de apoyo  o  a los funcionarios y contratistas	</v>
      </c>
      <c r="J10" s="22" t="s">
        <v>464</v>
      </c>
      <c r="K10" s="87" t="s">
        <v>465</v>
      </c>
      <c r="L10" s="260" t="s">
        <v>466</v>
      </c>
      <c r="M10" s="574" t="s">
        <v>467</v>
      </c>
      <c r="N10" s="123" t="s">
        <v>478</v>
      </c>
      <c r="O10" s="261" t="s">
        <v>478</v>
      </c>
    </row>
    <row r="11" spans="1:17" ht="228" customHeight="1" x14ac:dyDescent="0.3">
      <c r="A11" s="267"/>
      <c r="B11" s="351"/>
      <c r="C11" s="351"/>
      <c r="D11" s="81" t="str">
        <f>DESCRIPCION!D11</f>
        <v>Baja aplicación de manuales, procedimientos y formatos en los archivos de gestión establecidos en el proceso de gestión documental por parte de las unidades administrativas</v>
      </c>
      <c r="E11" s="351"/>
      <c r="F11" s="351"/>
      <c r="G11" s="351"/>
      <c r="H11" s="351"/>
      <c r="I11" s="81"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468</v>
      </c>
      <c r="K11" s="87" t="s">
        <v>465</v>
      </c>
      <c r="L11" s="260" t="s">
        <v>469</v>
      </c>
      <c r="M11" s="351"/>
      <c r="N11" s="262" t="s">
        <v>478</v>
      </c>
      <c r="O11" s="229" t="s">
        <v>479</v>
      </c>
    </row>
    <row r="12" spans="1:17" ht="52.8" x14ac:dyDescent="0.3">
      <c r="A12" s="267"/>
      <c r="B12" s="351"/>
      <c r="C12" s="351"/>
      <c r="D12" s="81" t="str">
        <f>DESCRIPCION!D13</f>
        <v>Baja aplicación de los principios y valores establecido en el código y Integridad y Buen Gobierno</v>
      </c>
      <c r="E12" s="351"/>
      <c r="F12" s="351"/>
      <c r="G12" s="351"/>
      <c r="H12" s="351"/>
      <c r="I12" s="263" t="str">
        <f>+DOFA!E31</f>
        <v>Realizar reunión semestral con el grupo de gestión documental para socializar y fomentar los valores del código de integridad y buen gobierno</v>
      </c>
      <c r="J12" s="22" t="s">
        <v>470</v>
      </c>
      <c r="K12" s="87" t="s">
        <v>465</v>
      </c>
      <c r="L12" s="260" t="s">
        <v>480</v>
      </c>
      <c r="M12" s="351"/>
      <c r="N12" s="262" t="s">
        <v>478</v>
      </c>
      <c r="O12" s="229" t="s">
        <v>478</v>
      </c>
    </row>
    <row r="13" spans="1:17" ht="408.75" customHeight="1" x14ac:dyDescent="0.3">
      <c r="A13" s="267"/>
      <c r="B13" s="351"/>
      <c r="C13" s="351"/>
      <c r="D13" s="81" t="str">
        <f>DESCRIPCION!D12</f>
        <v>Poca relevancia en la implementación, cumplimiento y seguimiento  del proceso de gestión documental en las unidades administrativas</v>
      </c>
      <c r="E13" s="351"/>
      <c r="F13" s="351"/>
      <c r="G13" s="351"/>
      <c r="H13" s="352"/>
      <c r="I13" s="117"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64" t="s">
        <v>481</v>
      </c>
      <c r="K13" s="87" t="s">
        <v>465</v>
      </c>
      <c r="L13" s="260" t="s">
        <v>469</v>
      </c>
      <c r="M13" s="352"/>
      <c r="N13" s="262" t="s">
        <v>478</v>
      </c>
      <c r="O13" s="262" t="s">
        <v>482</v>
      </c>
      <c r="Q13" s="265"/>
    </row>
    <row r="14" spans="1:17" ht="235.5" customHeight="1" x14ac:dyDescent="0.3">
      <c r="A14" s="267"/>
      <c r="B14" s="352"/>
      <c r="C14" s="352"/>
      <c r="D14" s="81"/>
      <c r="E14" s="352"/>
      <c r="F14" s="352"/>
      <c r="G14" s="352"/>
      <c r="H14" s="253" t="s">
        <v>472</v>
      </c>
      <c r="I14" s="254"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473</v>
      </c>
      <c r="K14" s="87" t="s">
        <v>465</v>
      </c>
      <c r="L14" s="260" t="s">
        <v>474</v>
      </c>
      <c r="M14" s="80" t="s">
        <v>475</v>
      </c>
      <c r="N14" s="123"/>
      <c r="O14" s="80"/>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6">
    <mergeCell ref="M10:M13"/>
    <mergeCell ref="A5:M5"/>
    <mergeCell ref="B6:M6"/>
    <mergeCell ref="B7:M7"/>
    <mergeCell ref="A8:M8"/>
    <mergeCell ref="A10:A14"/>
    <mergeCell ref="B10:B14"/>
    <mergeCell ref="B3:K4"/>
    <mergeCell ref="C10:C14"/>
    <mergeCell ref="E10:E14"/>
    <mergeCell ref="F10:F14"/>
    <mergeCell ref="G10:G14"/>
    <mergeCell ref="H10:H13"/>
    <mergeCell ref="A1:A4"/>
    <mergeCell ref="M1:M4"/>
    <mergeCell ref="B1:K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6" width="10.6640625" customWidth="1"/>
  </cols>
  <sheetData>
    <row r="1" spans="1:1" ht="14.4" x14ac:dyDescent="0.3">
      <c r="A1" s="2" t="s">
        <v>483</v>
      </c>
    </row>
    <row r="2" spans="1:1" ht="14.4" x14ac:dyDescent="0.3">
      <c r="A2" s="2" t="s">
        <v>399</v>
      </c>
    </row>
    <row r="3" spans="1:1" ht="14.4" x14ac:dyDescent="0.3">
      <c r="A3" s="2" t="s">
        <v>402</v>
      </c>
    </row>
    <row r="4" spans="1:1" ht="14.4" x14ac:dyDescent="0.3">
      <c r="A4" s="2" t="s">
        <v>405</v>
      </c>
    </row>
    <row r="5" spans="1:1" ht="14.4" x14ac:dyDescent="0.3">
      <c r="A5" s="2" t="s">
        <v>408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6" width="10.6640625" customWidth="1"/>
  </cols>
  <sheetData>
    <row r="1" spans="1:1" ht="14.4" x14ac:dyDescent="0.3">
      <c r="A1" s="30" t="s">
        <v>484</v>
      </c>
    </row>
    <row r="2" spans="1:1" ht="14.4" x14ac:dyDescent="0.3">
      <c r="A2" s="30" t="s">
        <v>485</v>
      </c>
    </row>
    <row r="3" spans="1:1" ht="14.4" x14ac:dyDescent="0.3">
      <c r="A3" s="30" t="s">
        <v>463</v>
      </c>
    </row>
    <row r="4" spans="1:1" ht="14.4" x14ac:dyDescent="0.3">
      <c r="A4" s="30" t="s">
        <v>486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6" width="10.6640625" customWidth="1"/>
  </cols>
  <sheetData>
    <row r="1" spans="1:3" ht="14.4" x14ac:dyDescent="0.3">
      <c r="A1" s="32" t="s">
        <v>47</v>
      </c>
      <c r="B1" s="32" t="s">
        <v>49</v>
      </c>
      <c r="C1" s="32" t="s">
        <v>95</v>
      </c>
    </row>
    <row r="2" spans="1:3" ht="14.4" x14ac:dyDescent="0.3">
      <c r="A2" s="32" t="s">
        <v>59</v>
      </c>
      <c r="B2" s="32" t="s">
        <v>55</v>
      </c>
      <c r="C2" s="32" t="s">
        <v>96</v>
      </c>
    </row>
    <row r="3" spans="1:3" ht="14.4" x14ac:dyDescent="0.3">
      <c r="A3" s="32" t="s">
        <v>53</v>
      </c>
      <c r="B3" s="32" t="s">
        <v>84</v>
      </c>
      <c r="C3" s="32" t="s">
        <v>51</v>
      </c>
    </row>
    <row r="4" spans="1:3" ht="14.4" x14ac:dyDescent="0.3">
      <c r="A4" s="32" t="s">
        <v>76</v>
      </c>
      <c r="B4" s="32" t="s">
        <v>66</v>
      </c>
      <c r="C4" s="32" t="s">
        <v>68</v>
      </c>
    </row>
    <row r="5" spans="1:3" ht="14.4" x14ac:dyDescent="0.3">
      <c r="A5" s="32" t="s">
        <v>64</v>
      </c>
      <c r="B5" s="32" t="s">
        <v>72</v>
      </c>
      <c r="C5" s="32" t="s">
        <v>62</v>
      </c>
    </row>
    <row r="6" spans="1:3" ht="14.4" x14ac:dyDescent="0.3">
      <c r="A6" s="32" t="s">
        <v>80</v>
      </c>
      <c r="B6" s="32" t="s">
        <v>80</v>
      </c>
      <c r="C6" s="32" t="s">
        <v>80</v>
      </c>
    </row>
    <row r="7" spans="1:3" ht="14.4" x14ac:dyDescent="0.3">
      <c r="A7" s="32" t="s">
        <v>70</v>
      </c>
      <c r="B7" s="32" t="s">
        <v>78</v>
      </c>
      <c r="C7" s="32" t="s">
        <v>74</v>
      </c>
    </row>
    <row r="8" spans="1:3" ht="14.4" x14ac:dyDescent="0.3">
      <c r="B8" s="32" t="s">
        <v>81</v>
      </c>
      <c r="C8" s="32" t="s">
        <v>57</v>
      </c>
    </row>
    <row r="9" spans="1:3" ht="14.4" x14ac:dyDescent="0.3">
      <c r="C9" s="32" t="s">
        <v>97</v>
      </c>
    </row>
    <row r="10" spans="1:3" ht="14.4" x14ac:dyDescent="0.3">
      <c r="C10" s="32" t="s">
        <v>98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election activeCell="C3" sqref="C3:R4"/>
    </sheetView>
  </sheetViews>
  <sheetFormatPr baseColWidth="10" defaultColWidth="14.44140625" defaultRowHeight="15" customHeight="1" x14ac:dyDescent="0.3"/>
  <cols>
    <col min="1" max="1" width="5.109375" customWidth="1"/>
    <col min="2" max="2" width="38.10937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580"/>
      <c r="B1" s="580"/>
      <c r="C1" s="578" t="str">
        <f>+CONTEXTO!B1</f>
        <v>PROCESO:  SISTEMA INTEGRADO DE GESTIÓN Y MIPG</v>
      </c>
      <c r="D1" s="578"/>
      <c r="E1" s="578"/>
      <c r="F1" s="578"/>
      <c r="G1" s="578"/>
      <c r="H1" s="578"/>
      <c r="I1" s="578"/>
      <c r="J1" s="578"/>
      <c r="K1" s="578"/>
      <c r="L1" s="578"/>
      <c r="M1" s="578"/>
      <c r="N1" s="578"/>
      <c r="O1" s="578"/>
      <c r="P1" s="578"/>
      <c r="Q1" s="578"/>
      <c r="R1" s="578"/>
      <c r="S1" s="577"/>
      <c r="T1" s="581" t="s">
        <v>1</v>
      </c>
      <c r="U1" s="282"/>
      <c r="V1" s="282"/>
      <c r="W1" s="283"/>
    </row>
    <row r="2" spans="1:26" ht="25.5" customHeight="1" thickBot="1" x14ac:dyDescent="0.35">
      <c r="A2" s="580"/>
      <c r="B2" s="580"/>
      <c r="C2" s="579"/>
      <c r="D2" s="579"/>
      <c r="E2" s="579"/>
      <c r="F2" s="579"/>
      <c r="G2" s="579"/>
      <c r="H2" s="579"/>
      <c r="I2" s="579"/>
      <c r="J2" s="579"/>
      <c r="K2" s="579"/>
      <c r="L2" s="579"/>
      <c r="M2" s="579"/>
      <c r="N2" s="579"/>
      <c r="O2" s="579"/>
      <c r="P2" s="579"/>
      <c r="Q2" s="579"/>
      <c r="R2" s="579"/>
      <c r="S2" s="577"/>
      <c r="T2" s="582" t="s">
        <v>2</v>
      </c>
      <c r="U2" s="320"/>
      <c r="V2" s="320"/>
      <c r="W2" s="321"/>
    </row>
    <row r="3" spans="1:26" ht="15" customHeight="1" x14ac:dyDescent="0.3">
      <c r="A3" s="580"/>
      <c r="B3" s="580"/>
      <c r="C3" s="578" t="s">
        <v>99</v>
      </c>
      <c r="D3" s="578"/>
      <c r="E3" s="578"/>
      <c r="F3" s="578"/>
      <c r="G3" s="578"/>
      <c r="H3" s="578"/>
      <c r="I3" s="578"/>
      <c r="J3" s="578"/>
      <c r="K3" s="578"/>
      <c r="L3" s="578"/>
      <c r="M3" s="578"/>
      <c r="N3" s="578"/>
      <c r="O3" s="578"/>
      <c r="P3" s="578"/>
      <c r="Q3" s="578"/>
      <c r="R3" s="578"/>
      <c r="S3" s="577"/>
      <c r="T3" s="582" t="s">
        <v>100</v>
      </c>
      <c r="U3" s="320"/>
      <c r="V3" s="320"/>
      <c r="W3" s="321"/>
    </row>
    <row r="4" spans="1:26" ht="15.75" customHeight="1" x14ac:dyDescent="0.3">
      <c r="A4" s="580"/>
      <c r="B4" s="580"/>
      <c r="C4" s="579"/>
      <c r="D4" s="579"/>
      <c r="E4" s="579"/>
      <c r="F4" s="579"/>
      <c r="G4" s="579"/>
      <c r="H4" s="579"/>
      <c r="I4" s="579"/>
      <c r="J4" s="579"/>
      <c r="K4" s="579"/>
      <c r="L4" s="579"/>
      <c r="M4" s="579"/>
      <c r="N4" s="579"/>
      <c r="O4" s="579"/>
      <c r="P4" s="579"/>
      <c r="Q4" s="579"/>
      <c r="R4" s="579"/>
      <c r="S4" s="577"/>
      <c r="T4" s="582" t="s">
        <v>101</v>
      </c>
      <c r="U4" s="320"/>
      <c r="V4" s="320"/>
      <c r="W4" s="321"/>
    </row>
    <row r="5" spans="1:26" ht="15.75" customHeight="1" x14ac:dyDescent="0.3">
      <c r="A5" s="338"/>
      <c r="B5" s="328"/>
      <c r="C5" s="328"/>
      <c r="D5" s="328"/>
      <c r="E5" s="328"/>
      <c r="F5" s="328"/>
      <c r="G5" s="328"/>
      <c r="H5" s="328"/>
      <c r="I5" s="328"/>
      <c r="J5" s="328"/>
      <c r="K5" s="328"/>
      <c r="L5" s="328"/>
      <c r="M5" s="328"/>
      <c r="N5" s="328"/>
      <c r="O5" s="328"/>
      <c r="P5" s="328"/>
      <c r="Q5" s="328"/>
      <c r="R5" s="328"/>
      <c r="S5" s="328"/>
      <c r="T5" s="329"/>
      <c r="U5" s="8"/>
      <c r="V5" s="8"/>
      <c r="W5" s="33"/>
    </row>
    <row r="6" spans="1:26" ht="27" customHeight="1" x14ac:dyDescent="0.3">
      <c r="A6" s="339" t="str">
        <f>+CONTEXTO!A8</f>
        <v>PROCESO: GESTIÓN DOCUMENTAL</v>
      </c>
      <c r="B6" s="320"/>
      <c r="C6" s="320"/>
      <c r="D6" s="320"/>
      <c r="E6" s="320"/>
      <c r="F6" s="320"/>
      <c r="G6" s="320"/>
      <c r="H6" s="320"/>
      <c r="I6" s="320"/>
      <c r="J6" s="320"/>
      <c r="K6" s="320"/>
      <c r="L6" s="320"/>
      <c r="M6" s="320"/>
      <c r="N6" s="320"/>
      <c r="O6" s="320"/>
      <c r="P6" s="320"/>
      <c r="Q6" s="320"/>
      <c r="R6" s="320"/>
      <c r="S6" s="320"/>
      <c r="T6" s="340"/>
      <c r="U6" s="2"/>
      <c r="V6" s="2"/>
      <c r="W6" s="34"/>
      <c r="X6" s="2"/>
      <c r="Y6" s="2"/>
      <c r="Z6" s="2"/>
    </row>
    <row r="7" spans="1:26" ht="81" customHeight="1" x14ac:dyDescent="0.3">
      <c r="A7" s="341"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5"/>
      <c r="L7" s="285"/>
      <c r="M7" s="285"/>
      <c r="N7" s="285"/>
      <c r="O7" s="285"/>
      <c r="P7" s="285"/>
      <c r="Q7" s="285"/>
      <c r="R7" s="285"/>
      <c r="S7" s="285"/>
      <c r="T7" s="342"/>
      <c r="U7" s="35"/>
      <c r="V7" s="35"/>
      <c r="W7" s="36"/>
      <c r="X7" s="2"/>
      <c r="Y7" s="2"/>
      <c r="Z7" s="2"/>
    </row>
    <row r="8" spans="1:26" ht="26.25" customHeight="1" x14ac:dyDescent="0.3">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x14ac:dyDescent="0.3">
      <c r="A9" s="343" t="b">
        <v>0</v>
      </c>
      <c r="B9" s="344"/>
      <c r="C9" s="344"/>
      <c r="D9" s="344"/>
      <c r="E9" s="344"/>
      <c r="F9" s="344"/>
      <c r="G9" s="344"/>
      <c r="H9" s="344"/>
      <c r="I9" s="344"/>
      <c r="J9" s="344"/>
      <c r="K9" s="344"/>
      <c r="L9" s="344"/>
      <c r="M9" s="344"/>
      <c r="N9" s="344"/>
      <c r="O9" s="344"/>
      <c r="P9" s="344"/>
      <c r="Q9" s="344"/>
      <c r="R9" s="344"/>
      <c r="S9" s="344"/>
      <c r="T9" s="345"/>
      <c r="U9" s="2"/>
      <c r="V9" s="2"/>
      <c r="W9" s="2"/>
      <c r="X9" s="2"/>
      <c r="Y9" s="2"/>
      <c r="Z9" s="2"/>
    </row>
    <row r="10" spans="1:26" ht="32.25" customHeight="1" x14ac:dyDescent="0.3">
      <c r="A10" s="40" t="s">
        <v>102</v>
      </c>
      <c r="B10" s="41" t="s">
        <v>103</v>
      </c>
      <c r="C10" s="41" t="s">
        <v>104</v>
      </c>
      <c r="D10" s="41" t="s">
        <v>105</v>
      </c>
      <c r="E10" s="41" t="s">
        <v>106</v>
      </c>
      <c r="F10" s="41" t="s">
        <v>107</v>
      </c>
      <c r="G10" s="41" t="s">
        <v>108</v>
      </c>
      <c r="H10" s="41" t="s">
        <v>109</v>
      </c>
      <c r="I10" s="41" t="s">
        <v>110</v>
      </c>
      <c r="J10" s="41" t="s">
        <v>111</v>
      </c>
      <c r="K10" s="41" t="s">
        <v>112</v>
      </c>
      <c r="L10" s="41" t="s">
        <v>113</v>
      </c>
      <c r="M10" s="41" t="s">
        <v>114</v>
      </c>
      <c r="N10" s="41" t="s">
        <v>115</v>
      </c>
      <c r="O10" s="41" t="s">
        <v>116</v>
      </c>
      <c r="P10" s="41" t="s">
        <v>117</v>
      </c>
      <c r="Q10" s="41" t="s">
        <v>118</v>
      </c>
      <c r="R10" s="42" t="s">
        <v>119</v>
      </c>
      <c r="S10" s="43" t="s">
        <v>120</v>
      </c>
      <c r="T10" s="44" t="s">
        <v>121</v>
      </c>
      <c r="U10" s="45"/>
      <c r="V10" s="45"/>
      <c r="W10" s="45"/>
      <c r="X10" s="45"/>
      <c r="Y10" s="45"/>
      <c r="Z10" s="45"/>
    </row>
    <row r="11" spans="1:26" ht="39.75" customHeight="1" x14ac:dyDescent="0.3">
      <c r="A11" s="46">
        <v>1</v>
      </c>
      <c r="B11" s="22" t="str">
        <f>+CONTEXTO!B12</f>
        <v>Constante cambio de normatividad vigente a nivel nacional</v>
      </c>
      <c r="C11" s="46">
        <v>3</v>
      </c>
      <c r="D11" s="46">
        <v>4</v>
      </c>
      <c r="E11" s="46">
        <v>5</v>
      </c>
      <c r="F11" s="46">
        <v>3</v>
      </c>
      <c r="G11" s="46">
        <v>4</v>
      </c>
      <c r="H11" s="46">
        <v>5</v>
      </c>
      <c r="I11" s="46">
        <v>4</v>
      </c>
      <c r="J11" s="46"/>
      <c r="K11" s="46"/>
      <c r="L11" s="46"/>
      <c r="M11" s="46"/>
      <c r="N11" s="46"/>
      <c r="O11" s="46"/>
      <c r="P11" s="46"/>
      <c r="Q11" s="46"/>
      <c r="R11" s="46">
        <f t="shared" ref="R11:R31" si="0">+SUM(C11:Q11)</f>
        <v>28</v>
      </c>
      <c r="S11" s="47">
        <f t="shared" ref="S11:S31" si="1">+R11/(COUNT(C11:Q11))</f>
        <v>4</v>
      </c>
      <c r="T11" s="48"/>
    </row>
    <row r="12" spans="1:26" ht="45.75" customHeight="1" x14ac:dyDescent="0.3">
      <c r="A12" s="46">
        <v>2</v>
      </c>
      <c r="B12" s="22" t="str">
        <f>+CONTEXTO!B13</f>
        <v>Cambios de gobierno</v>
      </c>
      <c r="C12" s="46">
        <v>2</v>
      </c>
      <c r="D12" s="46">
        <v>3</v>
      </c>
      <c r="E12" s="46">
        <v>4</v>
      </c>
      <c r="F12" s="46">
        <v>5</v>
      </c>
      <c r="G12" s="46">
        <v>5</v>
      </c>
      <c r="H12" s="46">
        <v>5</v>
      </c>
      <c r="I12" s="46">
        <v>4</v>
      </c>
      <c r="J12" s="46"/>
      <c r="K12" s="46"/>
      <c r="L12" s="46"/>
      <c r="M12" s="46"/>
      <c r="N12" s="46"/>
      <c r="O12" s="46"/>
      <c r="P12" s="46"/>
      <c r="Q12" s="46"/>
      <c r="R12" s="46">
        <f t="shared" si="0"/>
        <v>28</v>
      </c>
      <c r="S12" s="47">
        <f t="shared" si="1"/>
        <v>4</v>
      </c>
      <c r="T12" s="49"/>
    </row>
    <row r="13" spans="1:26" ht="65.25" customHeight="1" x14ac:dyDescent="0.3">
      <c r="A13" s="46">
        <v>3</v>
      </c>
      <c r="B13" s="22" t="str">
        <f>+CONTEXTO!B14</f>
        <v>Idiosincrasia ciudadana -  soborno de ciudadanos para beneficio personal</v>
      </c>
      <c r="C13" s="46">
        <v>2</v>
      </c>
      <c r="D13" s="46">
        <v>4</v>
      </c>
      <c r="E13" s="46">
        <v>5</v>
      </c>
      <c r="F13" s="46">
        <v>5</v>
      </c>
      <c r="G13" s="46">
        <v>5</v>
      </c>
      <c r="H13" s="46">
        <v>5</v>
      </c>
      <c r="I13" s="46">
        <v>4</v>
      </c>
      <c r="J13" s="46"/>
      <c r="K13" s="46"/>
      <c r="L13" s="46"/>
      <c r="M13" s="46"/>
      <c r="N13" s="46"/>
      <c r="O13" s="46"/>
      <c r="P13" s="46"/>
      <c r="Q13" s="46"/>
      <c r="R13" s="46">
        <f t="shared" si="0"/>
        <v>30</v>
      </c>
      <c r="S13" s="47">
        <f t="shared" si="1"/>
        <v>4.2857142857142856</v>
      </c>
      <c r="T13" s="50"/>
    </row>
    <row r="14" spans="1:26" ht="39.75" customHeight="1" x14ac:dyDescent="0.3">
      <c r="A14" s="46">
        <v>4</v>
      </c>
      <c r="B14" s="22" t="str">
        <f>+CONTEXTO!B16</f>
        <v>Constante innovación tecnológica</v>
      </c>
      <c r="C14" s="46">
        <v>2</v>
      </c>
      <c r="D14" s="46">
        <v>3</v>
      </c>
      <c r="E14" s="46">
        <v>3</v>
      </c>
      <c r="F14" s="46">
        <v>3</v>
      </c>
      <c r="G14" s="46">
        <v>3</v>
      </c>
      <c r="H14" s="46">
        <v>4</v>
      </c>
      <c r="I14" s="46">
        <v>4</v>
      </c>
      <c r="J14" s="46"/>
      <c r="K14" s="46"/>
      <c r="L14" s="46"/>
      <c r="M14" s="46"/>
      <c r="N14" s="46"/>
      <c r="O14" s="46"/>
      <c r="P14" s="46"/>
      <c r="Q14" s="46"/>
      <c r="R14" s="46">
        <f t="shared" si="0"/>
        <v>22</v>
      </c>
      <c r="S14" s="47">
        <f t="shared" si="1"/>
        <v>3.1428571428571428</v>
      </c>
      <c r="T14" s="50"/>
    </row>
    <row r="15" spans="1:26" ht="39.75" customHeight="1" x14ac:dyDescent="0.3">
      <c r="A15" s="46">
        <v>5</v>
      </c>
      <c r="B15" s="22" t="str">
        <f>+CONTEXTO!B17</f>
        <v>fenómenos
naturales.</v>
      </c>
      <c r="C15" s="46">
        <v>3</v>
      </c>
      <c r="D15" s="51">
        <v>4</v>
      </c>
      <c r="E15" s="52">
        <v>4</v>
      </c>
      <c r="F15" s="52">
        <v>3</v>
      </c>
      <c r="G15" s="52">
        <v>3</v>
      </c>
      <c r="H15" s="52">
        <v>3</v>
      </c>
      <c r="I15" s="52">
        <v>3</v>
      </c>
      <c r="J15" s="46"/>
      <c r="K15" s="46"/>
      <c r="L15" s="46"/>
      <c r="M15" s="46"/>
      <c r="N15" s="46"/>
      <c r="O15" s="46"/>
      <c r="P15" s="46"/>
      <c r="Q15" s="46"/>
      <c r="R15" s="46">
        <f t="shared" si="0"/>
        <v>23</v>
      </c>
      <c r="S15" s="47">
        <f t="shared" si="1"/>
        <v>3.2857142857142856</v>
      </c>
      <c r="T15" s="50"/>
    </row>
    <row r="16" spans="1:26" ht="51" customHeight="1" x14ac:dyDescent="0.3">
      <c r="A16" s="46">
        <v>6</v>
      </c>
      <c r="B16" s="22" t="str">
        <f>+CONTEXTO!D12</f>
        <v>Baja Asignación  presupuestal de funcionamiento e inversión para administrar la documentación  de la administración municipal</v>
      </c>
      <c r="C16" s="46">
        <v>4</v>
      </c>
      <c r="D16" s="51">
        <v>5</v>
      </c>
      <c r="E16" s="52">
        <v>5</v>
      </c>
      <c r="F16" s="52">
        <v>4</v>
      </c>
      <c r="G16" s="52">
        <v>5</v>
      </c>
      <c r="H16" s="52">
        <v>5</v>
      </c>
      <c r="I16" s="52">
        <v>4</v>
      </c>
      <c r="J16" s="46"/>
      <c r="K16" s="46"/>
      <c r="L16" s="46"/>
      <c r="M16" s="46"/>
      <c r="N16" s="46"/>
      <c r="O16" s="46"/>
      <c r="P16" s="46"/>
      <c r="Q16" s="46"/>
      <c r="R16" s="46">
        <f t="shared" si="0"/>
        <v>32</v>
      </c>
      <c r="S16" s="47">
        <f t="shared" si="1"/>
        <v>4.5714285714285712</v>
      </c>
      <c r="T16" s="50"/>
    </row>
    <row r="17" spans="1:20" ht="61.5" customHeight="1" x14ac:dyDescent="0.3">
      <c r="A17" s="46">
        <v>7</v>
      </c>
      <c r="B17" s="22" t="str">
        <f>+CONTEXTO!D13</f>
        <v>Insuficiente competencia e idoneidad del personal contratado frente al manejo del proceso de Gestión Documental en las Unidades Administrativas</v>
      </c>
      <c r="C17" s="46">
        <v>5</v>
      </c>
      <c r="D17" s="46">
        <v>4</v>
      </c>
      <c r="E17" s="46">
        <v>4</v>
      </c>
      <c r="F17" s="46">
        <v>5</v>
      </c>
      <c r="G17" s="46">
        <v>4</v>
      </c>
      <c r="H17" s="46">
        <v>4</v>
      </c>
      <c r="I17" s="46">
        <v>4</v>
      </c>
      <c r="J17" s="46"/>
      <c r="K17" s="46"/>
      <c r="L17" s="46"/>
      <c r="M17" s="46"/>
      <c r="N17" s="46"/>
      <c r="O17" s="46"/>
      <c r="P17" s="46"/>
      <c r="Q17" s="46"/>
      <c r="R17" s="46">
        <f t="shared" si="0"/>
        <v>30</v>
      </c>
      <c r="S17" s="47">
        <f t="shared" si="1"/>
        <v>4.2857142857142856</v>
      </c>
      <c r="T17" s="50"/>
    </row>
    <row r="18" spans="1:20" ht="47.25" customHeight="1" x14ac:dyDescent="0.3">
      <c r="A18" s="46">
        <v>8</v>
      </c>
      <c r="B18" s="22" t="str">
        <f>+CONTEXTO!D14</f>
        <v>Baja aplicación de los principios y valores establecido en el código y Integridad y Buen Gobierno</v>
      </c>
      <c r="C18" s="46">
        <v>4</v>
      </c>
      <c r="D18" s="46">
        <v>5</v>
      </c>
      <c r="E18" s="46">
        <v>5</v>
      </c>
      <c r="F18" s="46">
        <v>4</v>
      </c>
      <c r="G18" s="46">
        <v>5</v>
      </c>
      <c r="H18" s="46">
        <v>5</v>
      </c>
      <c r="I18" s="46">
        <v>5</v>
      </c>
      <c r="J18" s="46"/>
      <c r="K18" s="46"/>
      <c r="L18" s="46"/>
      <c r="M18" s="46"/>
      <c r="N18" s="46"/>
      <c r="O18" s="46"/>
      <c r="P18" s="46"/>
      <c r="Q18" s="46"/>
      <c r="R18" s="46">
        <f t="shared" si="0"/>
        <v>33</v>
      </c>
      <c r="S18" s="47">
        <f t="shared" si="1"/>
        <v>4.7142857142857144</v>
      </c>
      <c r="T18" s="50"/>
    </row>
    <row r="19" spans="1:20" ht="60.75" customHeight="1" x14ac:dyDescent="0.3">
      <c r="A19" s="46">
        <v>9</v>
      </c>
      <c r="B19" s="22" t="str">
        <f>+CONTEXTO!D15</f>
        <v xml:space="preserve">Insuficientes herramientas tecnológicas que garanticen el acceso oportuno, disponibilidad y conservación de la información mantenimiento preventivo a los mismos </v>
      </c>
      <c r="C19" s="46">
        <v>4</v>
      </c>
      <c r="D19" s="46">
        <v>4</v>
      </c>
      <c r="E19" s="46">
        <v>4</v>
      </c>
      <c r="F19" s="46">
        <v>3</v>
      </c>
      <c r="G19" s="46">
        <v>4</v>
      </c>
      <c r="H19" s="46">
        <v>4</v>
      </c>
      <c r="I19" s="46">
        <v>4</v>
      </c>
      <c r="J19" s="46"/>
      <c r="K19" s="46"/>
      <c r="L19" s="46"/>
      <c r="M19" s="46"/>
      <c r="N19" s="46"/>
      <c r="O19" s="46"/>
      <c r="P19" s="46"/>
      <c r="Q19" s="46"/>
      <c r="R19" s="46">
        <f t="shared" si="0"/>
        <v>27</v>
      </c>
      <c r="S19" s="47">
        <f t="shared" si="1"/>
        <v>3.8571428571428572</v>
      </c>
      <c r="T19" s="50"/>
    </row>
    <row r="20" spans="1:20" ht="39.75" customHeight="1" x14ac:dyDescent="0.3">
      <c r="A20" s="46">
        <v>10</v>
      </c>
      <c r="B20" s="22" t="str">
        <f>+CONTEXTO!D16</f>
        <v>Diferentes canales de comunicación al interior de la entidad</v>
      </c>
      <c r="C20" s="46">
        <v>3</v>
      </c>
      <c r="D20" s="46">
        <v>3</v>
      </c>
      <c r="E20" s="46">
        <v>3</v>
      </c>
      <c r="F20" s="46">
        <v>3</v>
      </c>
      <c r="G20" s="46">
        <v>4</v>
      </c>
      <c r="H20" s="46">
        <v>4</v>
      </c>
      <c r="I20" s="46">
        <v>4</v>
      </c>
      <c r="J20" s="46"/>
      <c r="K20" s="46"/>
      <c r="L20" s="46"/>
      <c r="M20" s="46"/>
      <c r="N20" s="46"/>
      <c r="O20" s="46"/>
      <c r="P20" s="46"/>
      <c r="Q20" s="46"/>
      <c r="R20" s="46">
        <f t="shared" si="0"/>
        <v>24</v>
      </c>
      <c r="S20" s="47">
        <f t="shared" si="1"/>
        <v>3.4285714285714284</v>
      </c>
      <c r="T20" s="50"/>
    </row>
    <row r="21" spans="1:20" ht="63.75" customHeight="1" x14ac:dyDescent="0.3">
      <c r="A21" s="46">
        <v>11</v>
      </c>
      <c r="B21" s="22" t="str">
        <f>+CONTEXTO!D17</f>
        <v>Poca relevancia en la implementación, cumplimiento y seguimiento  del proceso de gestión documental en las unidades administrativas</v>
      </c>
      <c r="C21" s="46">
        <v>5</v>
      </c>
      <c r="D21" s="46">
        <v>5</v>
      </c>
      <c r="E21" s="46">
        <v>4</v>
      </c>
      <c r="F21" s="46">
        <v>5</v>
      </c>
      <c r="G21" s="46">
        <v>4</v>
      </c>
      <c r="H21" s="46">
        <v>5</v>
      </c>
      <c r="I21" s="46">
        <v>4</v>
      </c>
      <c r="J21" s="46"/>
      <c r="K21" s="46"/>
      <c r="L21" s="46"/>
      <c r="M21" s="46"/>
      <c r="N21" s="46"/>
      <c r="O21" s="46"/>
      <c r="P21" s="46"/>
      <c r="Q21" s="46"/>
      <c r="R21" s="46">
        <f t="shared" si="0"/>
        <v>32</v>
      </c>
      <c r="S21" s="47">
        <f t="shared" si="1"/>
        <v>4.5714285714285712</v>
      </c>
      <c r="T21" s="50"/>
    </row>
    <row r="22" spans="1:20" ht="49.5" customHeight="1" x14ac:dyDescent="0.3">
      <c r="A22" s="46">
        <v>12</v>
      </c>
      <c r="B22" s="22" t="str">
        <f>+CONTEXTO!D18</f>
        <v>Debilidades en ubicación de depósitos y áreas de archivo</v>
      </c>
      <c r="C22" s="46">
        <v>4</v>
      </c>
      <c r="D22" s="46">
        <v>3</v>
      </c>
      <c r="E22" s="46">
        <v>3</v>
      </c>
      <c r="F22" s="46">
        <v>3</v>
      </c>
      <c r="G22" s="46">
        <v>4</v>
      </c>
      <c r="H22" s="46">
        <v>4</v>
      </c>
      <c r="I22" s="46">
        <v>4</v>
      </c>
      <c r="J22" s="46"/>
      <c r="K22" s="46"/>
      <c r="L22" s="46"/>
      <c r="M22" s="46"/>
      <c r="N22" s="46"/>
      <c r="O22" s="46"/>
      <c r="P22" s="46"/>
      <c r="Q22" s="46"/>
      <c r="R22" s="46">
        <f t="shared" si="0"/>
        <v>25</v>
      </c>
      <c r="S22" s="47">
        <f t="shared" si="1"/>
        <v>3.5714285714285716</v>
      </c>
      <c r="T22" s="50"/>
    </row>
    <row r="23" spans="1:20" ht="54" customHeight="1" x14ac:dyDescent="0.3">
      <c r="A23" s="46">
        <v>13</v>
      </c>
      <c r="B23" s="22" t="str">
        <f>+CONTEXTO!D19</f>
        <v>Bajo compromiso y responsabilidad de los funcionarios  frente al desarrollo y cumplimiento de las actividades del  proceso en la unidades administrativas.</v>
      </c>
      <c r="C23" s="46">
        <v>5</v>
      </c>
      <c r="D23" s="46">
        <v>4</v>
      </c>
      <c r="E23" s="46">
        <v>4</v>
      </c>
      <c r="F23" s="46">
        <v>5</v>
      </c>
      <c r="G23" s="46">
        <v>4</v>
      </c>
      <c r="H23" s="46">
        <v>5</v>
      </c>
      <c r="I23" s="46">
        <v>5</v>
      </c>
      <c r="J23" s="46"/>
      <c r="K23" s="46"/>
      <c r="L23" s="46"/>
      <c r="M23" s="46"/>
      <c r="N23" s="46"/>
      <c r="O23" s="46"/>
      <c r="P23" s="46"/>
      <c r="Q23" s="46"/>
      <c r="R23" s="46">
        <f t="shared" si="0"/>
        <v>32</v>
      </c>
      <c r="S23" s="47">
        <f t="shared" si="1"/>
        <v>4.5714285714285712</v>
      </c>
      <c r="T23" s="50"/>
    </row>
    <row r="24" spans="1:20" ht="61.5" customHeight="1" x14ac:dyDescent="0.3">
      <c r="A24" s="46">
        <v>14</v>
      </c>
      <c r="B24" s="22" t="str">
        <f>+CONTEXTO!D20</f>
        <v>Debilidades en el proceso de capacitación, inducción, reinducción en las unidades administrativas en cuanto al  proceso de gestión documental</v>
      </c>
      <c r="C24" s="46">
        <v>4</v>
      </c>
      <c r="D24" s="46">
        <v>5</v>
      </c>
      <c r="E24" s="46">
        <v>5</v>
      </c>
      <c r="F24" s="46">
        <v>4</v>
      </c>
      <c r="G24" s="46">
        <v>5</v>
      </c>
      <c r="H24" s="46">
        <v>5</v>
      </c>
      <c r="I24" s="46">
        <v>4</v>
      </c>
      <c r="J24" s="46"/>
      <c r="K24" s="46"/>
      <c r="L24" s="46"/>
      <c r="M24" s="46"/>
      <c r="N24" s="46"/>
      <c r="O24" s="46"/>
      <c r="P24" s="46"/>
      <c r="Q24" s="46"/>
      <c r="R24" s="46">
        <f t="shared" si="0"/>
        <v>32</v>
      </c>
      <c r="S24" s="47">
        <f t="shared" si="1"/>
        <v>4.5714285714285712</v>
      </c>
      <c r="T24" s="50"/>
    </row>
    <row r="25" spans="1:20" ht="48.75" customHeight="1" x14ac:dyDescent="0.3">
      <c r="A25" s="46">
        <v>15</v>
      </c>
      <c r="B25" s="22" t="str">
        <f>+CONTEXTO!D21</f>
        <v>condiciones inadecuadas de almacenamiento</v>
      </c>
      <c r="C25" s="46">
        <v>4</v>
      </c>
      <c r="D25" s="46">
        <v>3</v>
      </c>
      <c r="E25" s="46">
        <v>3</v>
      </c>
      <c r="F25" s="46">
        <v>3</v>
      </c>
      <c r="G25" s="46">
        <v>3</v>
      </c>
      <c r="H25" s="46">
        <v>3</v>
      </c>
      <c r="I25" s="46">
        <v>3</v>
      </c>
      <c r="J25" s="46"/>
      <c r="K25" s="46"/>
      <c r="L25" s="46"/>
      <c r="M25" s="46"/>
      <c r="N25" s="46"/>
      <c r="O25" s="46"/>
      <c r="P25" s="46"/>
      <c r="Q25" s="46"/>
      <c r="R25" s="46">
        <f t="shared" si="0"/>
        <v>22</v>
      </c>
      <c r="S25" s="47">
        <f t="shared" si="1"/>
        <v>3.1428571428571428</v>
      </c>
      <c r="T25" s="50"/>
    </row>
    <row r="26" spans="1:20" ht="39.75" customHeight="1" x14ac:dyDescent="0.3">
      <c r="A26" s="46">
        <v>16</v>
      </c>
      <c r="B26" s="22" t="str">
        <f>+CONTEXTO!D22</f>
        <v>Poca capacidad de almacenamiento de archivo dentro de las unidades administrativas</v>
      </c>
      <c r="C26" s="46">
        <v>4</v>
      </c>
      <c r="D26" s="46">
        <v>4</v>
      </c>
      <c r="E26" s="46">
        <v>4</v>
      </c>
      <c r="F26" s="46">
        <v>3</v>
      </c>
      <c r="G26" s="46">
        <v>4</v>
      </c>
      <c r="H26" s="46">
        <v>3</v>
      </c>
      <c r="I26" s="46">
        <v>3</v>
      </c>
      <c r="J26" s="46"/>
      <c r="K26" s="46"/>
      <c r="L26" s="46"/>
      <c r="M26" s="46"/>
      <c r="N26" s="46"/>
      <c r="O26" s="46"/>
      <c r="P26" s="46"/>
      <c r="Q26" s="46"/>
      <c r="R26" s="46">
        <f t="shared" si="0"/>
        <v>25</v>
      </c>
      <c r="S26" s="47">
        <f t="shared" si="1"/>
        <v>3.5714285714285716</v>
      </c>
      <c r="T26" s="50"/>
    </row>
    <row r="27" spans="1:20" ht="70.5" customHeight="1" x14ac:dyDescent="0.3">
      <c r="A27" s="46">
        <v>17</v>
      </c>
      <c r="B27" s="22" t="str">
        <f>+CONTEXTO!F12</f>
        <v>Baja aplicación de manuales, procedimientos y formatos en los archivos de gestión establecidos en el proceso de gestión documental por parte de las unidades administrativas</v>
      </c>
      <c r="C27" s="46">
        <v>4</v>
      </c>
      <c r="D27" s="46">
        <v>5</v>
      </c>
      <c r="E27" s="46">
        <v>4</v>
      </c>
      <c r="F27" s="46">
        <v>5</v>
      </c>
      <c r="G27" s="46">
        <v>4</v>
      </c>
      <c r="H27" s="46">
        <v>5</v>
      </c>
      <c r="I27" s="46">
        <v>4</v>
      </c>
      <c r="J27" s="46"/>
      <c r="K27" s="46"/>
      <c r="L27" s="46"/>
      <c r="M27" s="46"/>
      <c r="N27" s="46"/>
      <c r="O27" s="46"/>
      <c r="P27" s="46"/>
      <c r="Q27" s="46"/>
      <c r="R27" s="46">
        <f t="shared" si="0"/>
        <v>31</v>
      </c>
      <c r="S27" s="47">
        <f t="shared" si="1"/>
        <v>4.4285714285714288</v>
      </c>
      <c r="T27" s="50"/>
    </row>
    <row r="28" spans="1:20" ht="48" customHeight="1" x14ac:dyDescent="0.3">
      <c r="A28" s="46">
        <v>18</v>
      </c>
      <c r="B28" s="22" t="str">
        <f>+CONTEXTO!F13</f>
        <v xml:space="preserve"> socialización y publicación  de documentos actualizados</v>
      </c>
      <c r="C28" s="46">
        <v>3</v>
      </c>
      <c r="D28" s="46">
        <v>3</v>
      </c>
      <c r="E28" s="46">
        <v>3</v>
      </c>
      <c r="F28" s="46">
        <v>2</v>
      </c>
      <c r="G28" s="46">
        <v>3</v>
      </c>
      <c r="H28" s="46">
        <v>2</v>
      </c>
      <c r="I28" s="46">
        <v>3</v>
      </c>
      <c r="J28" s="46"/>
      <c r="K28" s="46"/>
      <c r="L28" s="46"/>
      <c r="M28" s="46"/>
      <c r="N28" s="46"/>
      <c r="O28" s="46"/>
      <c r="P28" s="46"/>
      <c r="Q28" s="46"/>
      <c r="R28" s="46">
        <f t="shared" si="0"/>
        <v>19</v>
      </c>
      <c r="S28" s="47">
        <f t="shared" si="1"/>
        <v>2.7142857142857144</v>
      </c>
      <c r="T28" s="50"/>
    </row>
    <row r="29" spans="1:20" ht="39.75" customHeight="1" x14ac:dyDescent="0.3">
      <c r="A29" s="46">
        <v>19</v>
      </c>
      <c r="B29" s="22" t="str">
        <f>+CONTEXTO!F14</f>
        <v>Deficiente fluidez en los canales de comunicación y respuesta entre los procesos</v>
      </c>
      <c r="C29" s="46">
        <v>3</v>
      </c>
      <c r="D29" s="46">
        <v>4</v>
      </c>
      <c r="E29" s="46">
        <v>4</v>
      </c>
      <c r="F29" s="46">
        <v>3</v>
      </c>
      <c r="G29" s="46">
        <v>4</v>
      </c>
      <c r="H29" s="46">
        <v>5</v>
      </c>
      <c r="I29" s="46">
        <v>5</v>
      </c>
      <c r="J29" s="46"/>
      <c r="K29" s="46"/>
      <c r="L29" s="46"/>
      <c r="M29" s="46"/>
      <c r="N29" s="46"/>
      <c r="O29" s="46"/>
      <c r="P29" s="46"/>
      <c r="Q29" s="46"/>
      <c r="R29" s="46">
        <f t="shared" si="0"/>
        <v>28</v>
      </c>
      <c r="S29" s="47">
        <f t="shared" si="1"/>
        <v>4</v>
      </c>
      <c r="T29" s="50"/>
    </row>
    <row r="30" spans="1:20" ht="49.5" customHeight="1" x14ac:dyDescent="0.3">
      <c r="A30" s="46">
        <v>20</v>
      </c>
      <c r="B30" s="22" t="str">
        <f>+CONTEXTO!F15</f>
        <v>Bajo Compromiso con la aplicación de los procesos de gestión documental.</v>
      </c>
      <c r="C30" s="46">
        <v>4</v>
      </c>
      <c r="D30" s="46">
        <v>5</v>
      </c>
      <c r="E30" s="46">
        <v>4</v>
      </c>
      <c r="F30" s="46">
        <v>3</v>
      </c>
      <c r="G30" s="46">
        <v>5</v>
      </c>
      <c r="H30" s="46">
        <v>3</v>
      </c>
      <c r="I30" s="46">
        <v>5</v>
      </c>
      <c r="J30" s="46"/>
      <c r="K30" s="46"/>
      <c r="L30" s="46"/>
      <c r="M30" s="46"/>
      <c r="N30" s="46"/>
      <c r="O30" s="46"/>
      <c r="P30" s="46"/>
      <c r="Q30" s="46"/>
      <c r="R30" s="46">
        <f t="shared" si="0"/>
        <v>29</v>
      </c>
      <c r="S30" s="47">
        <f t="shared" si="1"/>
        <v>4.1428571428571432</v>
      </c>
      <c r="T30" s="50"/>
    </row>
    <row r="31" spans="1:20" ht="42" customHeight="1" x14ac:dyDescent="0.3">
      <c r="A31" s="46">
        <v>21</v>
      </c>
      <c r="B31" s="22" t="str">
        <f>+CONTEXTO!F16</f>
        <v>Debilidades en la aplicación de la normatividad vigente en las unidades administrativas.</v>
      </c>
      <c r="C31" s="46">
        <v>4</v>
      </c>
      <c r="D31" s="46">
        <v>3</v>
      </c>
      <c r="E31" s="46">
        <v>4</v>
      </c>
      <c r="F31" s="46">
        <v>4</v>
      </c>
      <c r="G31" s="46">
        <v>4</v>
      </c>
      <c r="H31" s="46">
        <v>3</v>
      </c>
      <c r="I31" s="46">
        <v>5</v>
      </c>
      <c r="J31" s="46"/>
      <c r="K31" s="46"/>
      <c r="L31" s="46"/>
      <c r="M31" s="46"/>
      <c r="N31" s="46"/>
      <c r="O31" s="46"/>
      <c r="P31" s="46"/>
      <c r="Q31" s="46"/>
      <c r="R31" s="46">
        <f t="shared" si="0"/>
        <v>27</v>
      </c>
      <c r="S31" s="47">
        <f t="shared" si="1"/>
        <v>3.8571428571428572</v>
      </c>
      <c r="T31" s="50"/>
    </row>
    <row r="32" spans="1:20" ht="24" customHeight="1" x14ac:dyDescent="0.3">
      <c r="A32" s="346" t="s">
        <v>122</v>
      </c>
      <c r="B32" s="304"/>
      <c r="C32" s="304"/>
      <c r="D32" s="304"/>
      <c r="E32" s="304"/>
      <c r="F32" s="304"/>
      <c r="G32" s="304"/>
      <c r="H32" s="304"/>
      <c r="I32" s="304"/>
      <c r="J32" s="304"/>
      <c r="K32" s="304"/>
      <c r="L32" s="304"/>
      <c r="M32" s="304"/>
      <c r="N32" s="304"/>
      <c r="O32" s="304"/>
      <c r="P32" s="304"/>
      <c r="Q32" s="304"/>
      <c r="R32" s="347"/>
      <c r="S32" s="53">
        <f>SUM(S11:S31)</f>
        <v>82.714285714285694</v>
      </c>
    </row>
    <row r="33" spans="1:19" ht="28.5" customHeight="1" x14ac:dyDescent="0.3">
      <c r="A33" s="348" t="s">
        <v>120</v>
      </c>
      <c r="B33" s="285"/>
      <c r="C33" s="285"/>
      <c r="D33" s="285"/>
      <c r="E33" s="285"/>
      <c r="F33" s="285"/>
      <c r="G33" s="285"/>
      <c r="H33" s="285"/>
      <c r="I33" s="285"/>
      <c r="J33" s="285"/>
      <c r="K33" s="285"/>
      <c r="L33" s="285"/>
      <c r="M33" s="285"/>
      <c r="N33" s="285"/>
      <c r="O33" s="285"/>
      <c r="P33" s="285"/>
      <c r="Q33" s="285"/>
      <c r="R33" s="342"/>
      <c r="S33" s="54">
        <f>S32/A31</f>
        <v>3.9387755102040805</v>
      </c>
    </row>
    <row r="34" spans="1:19" ht="15.75" customHeight="1" x14ac:dyDescent="0.3">
      <c r="A34" s="55"/>
      <c r="B34" s="32"/>
      <c r="C34" s="32"/>
      <c r="D34" s="32"/>
      <c r="E34" s="32"/>
      <c r="F34" s="32"/>
      <c r="G34" s="32"/>
      <c r="H34" s="32"/>
      <c r="I34" s="32"/>
      <c r="J34" s="32"/>
      <c r="K34" s="32"/>
      <c r="L34" s="32"/>
      <c r="M34" s="32"/>
      <c r="N34" s="32"/>
      <c r="O34" s="32"/>
      <c r="P34" s="32"/>
      <c r="Q34" s="32"/>
      <c r="R34" s="32"/>
      <c r="S34" s="56"/>
    </row>
    <row r="35" spans="1:19" ht="15.75" customHeight="1" x14ac:dyDescent="0.3">
      <c r="A35" s="55"/>
      <c r="B35" s="32"/>
      <c r="C35" s="32"/>
      <c r="D35" s="32"/>
      <c r="E35" s="32"/>
      <c r="F35" s="32"/>
      <c r="G35" s="32"/>
      <c r="H35" s="32"/>
      <c r="I35" s="32"/>
      <c r="J35" s="32"/>
      <c r="K35" s="32"/>
      <c r="L35" s="32"/>
      <c r="M35" s="32"/>
      <c r="N35" s="32"/>
      <c r="O35" s="32"/>
      <c r="P35" s="32"/>
      <c r="Q35" s="32"/>
      <c r="R35" s="32"/>
      <c r="S35" s="56"/>
    </row>
    <row r="36" spans="1:19" ht="15.75" customHeight="1" x14ac:dyDescent="0.3">
      <c r="A36" s="55"/>
      <c r="B36" s="32"/>
      <c r="C36" s="32"/>
      <c r="D36" s="32"/>
      <c r="E36" s="32"/>
      <c r="F36" s="32"/>
      <c r="G36" s="32"/>
      <c r="H36" s="32"/>
      <c r="I36" s="32"/>
      <c r="J36" s="32"/>
      <c r="K36" s="32"/>
      <c r="L36" s="32"/>
      <c r="M36" s="32"/>
      <c r="N36" s="32"/>
      <c r="O36" s="32"/>
      <c r="P36" s="32"/>
      <c r="Q36" s="32"/>
      <c r="R36" s="32"/>
      <c r="S36" s="56"/>
    </row>
    <row r="37" spans="1:19" ht="15.75" customHeight="1" x14ac:dyDescent="0.3">
      <c r="A37" s="55"/>
      <c r="B37" s="32"/>
      <c r="C37" s="32"/>
      <c r="D37" s="32"/>
      <c r="E37" s="32"/>
      <c r="F37" s="32"/>
      <c r="G37" s="32"/>
      <c r="H37" s="32"/>
      <c r="I37" s="32"/>
      <c r="J37" s="32"/>
      <c r="K37" s="32"/>
      <c r="L37" s="32"/>
      <c r="M37" s="32"/>
      <c r="N37" s="32"/>
      <c r="O37" s="32"/>
      <c r="P37" s="32"/>
      <c r="Q37" s="32"/>
      <c r="R37" s="32"/>
      <c r="S37" s="56"/>
    </row>
    <row r="38" spans="1:19" ht="15.75" customHeight="1" x14ac:dyDescent="0.3">
      <c r="A38" s="55"/>
      <c r="B38" s="32"/>
      <c r="C38" s="32"/>
      <c r="D38" s="32"/>
      <c r="E38" s="32"/>
      <c r="F38" s="32"/>
      <c r="G38" s="32"/>
      <c r="H38" s="32"/>
      <c r="I38" s="32"/>
      <c r="J38" s="32"/>
      <c r="K38" s="32"/>
      <c r="L38" s="32"/>
      <c r="M38" s="32"/>
      <c r="N38" s="32"/>
      <c r="O38" s="32"/>
      <c r="P38" s="32"/>
      <c r="Q38" s="32"/>
      <c r="R38" s="32"/>
      <c r="S38" s="56"/>
    </row>
    <row r="39" spans="1:19" ht="15.75" customHeight="1" x14ac:dyDescent="0.3">
      <c r="A39" s="55"/>
      <c r="B39" s="32"/>
      <c r="C39" s="32"/>
      <c r="D39" s="32"/>
      <c r="E39" s="32"/>
      <c r="F39" s="32"/>
      <c r="G39" s="32"/>
      <c r="H39" s="32"/>
      <c r="I39" s="32"/>
      <c r="J39" s="32"/>
      <c r="K39" s="32"/>
      <c r="L39" s="32"/>
      <c r="M39" s="32"/>
      <c r="N39" s="32"/>
      <c r="O39" s="32"/>
      <c r="P39" s="32"/>
      <c r="Q39" s="32"/>
      <c r="R39" s="32"/>
      <c r="S39" s="56"/>
    </row>
    <row r="40" spans="1:19" ht="15.75" customHeight="1" x14ac:dyDescent="0.3">
      <c r="A40" s="55"/>
      <c r="B40" s="32"/>
      <c r="C40" s="32"/>
      <c r="D40" s="32"/>
      <c r="E40" s="32"/>
      <c r="F40" s="32"/>
      <c r="G40" s="32"/>
      <c r="H40" s="32"/>
      <c r="I40" s="32"/>
      <c r="J40" s="32"/>
      <c r="K40" s="32"/>
      <c r="L40" s="32"/>
      <c r="M40" s="32"/>
      <c r="N40" s="32"/>
      <c r="O40" s="32"/>
      <c r="P40" s="32"/>
      <c r="Q40" s="32"/>
      <c r="R40" s="32"/>
      <c r="S40" s="56"/>
    </row>
    <row r="41" spans="1:19" ht="15.75" customHeight="1" x14ac:dyDescent="0.3">
      <c r="A41" s="55"/>
      <c r="B41" s="32"/>
      <c r="C41" s="32"/>
      <c r="D41" s="32"/>
      <c r="E41" s="32"/>
      <c r="F41" s="32"/>
      <c r="G41" s="32"/>
      <c r="H41" s="32"/>
      <c r="I41" s="32"/>
      <c r="J41" s="32"/>
      <c r="K41" s="32"/>
      <c r="L41" s="32"/>
      <c r="M41" s="32"/>
      <c r="N41" s="32"/>
      <c r="O41" s="32"/>
      <c r="P41" s="32"/>
      <c r="Q41" s="32"/>
      <c r="R41" s="32"/>
      <c r="S41" s="56"/>
    </row>
    <row r="42" spans="1:19" ht="15.75" customHeight="1" x14ac:dyDescent="0.3">
      <c r="A42" s="55"/>
      <c r="B42" s="32"/>
      <c r="C42" s="32"/>
      <c r="D42" s="32"/>
      <c r="E42" s="32"/>
      <c r="F42" s="32"/>
      <c r="G42" s="32"/>
      <c r="H42" s="32"/>
      <c r="I42" s="32"/>
      <c r="J42" s="32"/>
      <c r="K42" s="32"/>
      <c r="L42" s="32"/>
      <c r="M42" s="32"/>
      <c r="N42" s="32"/>
      <c r="O42" s="32"/>
      <c r="P42" s="32"/>
      <c r="Q42" s="32"/>
      <c r="R42" s="32"/>
      <c r="S42" s="56"/>
    </row>
    <row r="43" spans="1:19" ht="15.75" customHeight="1" x14ac:dyDescent="0.3">
      <c r="A43" s="55"/>
      <c r="B43" s="32"/>
      <c r="C43" s="32"/>
      <c r="D43" s="32"/>
      <c r="E43" s="32"/>
      <c r="F43" s="32"/>
      <c r="G43" s="32"/>
      <c r="H43" s="32"/>
      <c r="I43" s="32"/>
      <c r="J43" s="32"/>
      <c r="K43" s="32"/>
      <c r="L43" s="32"/>
      <c r="M43" s="32"/>
      <c r="N43" s="32"/>
      <c r="O43" s="32"/>
      <c r="P43" s="32"/>
      <c r="Q43" s="32"/>
      <c r="R43" s="32"/>
      <c r="S43" s="56"/>
    </row>
    <row r="44" spans="1:19" ht="15.75" customHeight="1" x14ac:dyDescent="0.3">
      <c r="A44" s="55"/>
      <c r="B44" s="32"/>
      <c r="C44" s="32"/>
      <c r="D44" s="32"/>
      <c r="E44" s="32"/>
      <c r="F44" s="32"/>
      <c r="G44" s="32"/>
      <c r="H44" s="32"/>
      <c r="I44" s="32"/>
      <c r="J44" s="32"/>
      <c r="K44" s="32"/>
      <c r="L44" s="32"/>
      <c r="M44" s="32"/>
      <c r="N44" s="32"/>
      <c r="O44" s="32"/>
      <c r="P44" s="32"/>
      <c r="Q44" s="32"/>
      <c r="R44" s="32"/>
      <c r="S44" s="56"/>
    </row>
    <row r="45" spans="1:19" ht="15.75" customHeight="1" x14ac:dyDescent="0.3">
      <c r="A45" s="55"/>
      <c r="B45" s="32"/>
      <c r="C45" s="32"/>
      <c r="D45" s="32"/>
      <c r="E45" s="32"/>
      <c r="F45" s="32"/>
      <c r="G45" s="32"/>
      <c r="H45" s="32"/>
      <c r="I45" s="32"/>
      <c r="J45" s="32"/>
      <c r="K45" s="32"/>
      <c r="L45" s="32"/>
      <c r="M45" s="32"/>
      <c r="N45" s="32"/>
      <c r="O45" s="32"/>
      <c r="P45" s="32"/>
      <c r="Q45" s="32"/>
      <c r="R45" s="32"/>
      <c r="S45" s="56"/>
    </row>
    <row r="46" spans="1:19" ht="15.75" customHeight="1" x14ac:dyDescent="0.3">
      <c r="A46" s="55"/>
      <c r="B46" s="32"/>
      <c r="C46" s="32"/>
      <c r="D46" s="32"/>
      <c r="E46" s="32"/>
      <c r="F46" s="32"/>
      <c r="G46" s="32"/>
      <c r="H46" s="32"/>
      <c r="I46" s="32"/>
      <c r="J46" s="32"/>
      <c r="K46" s="32"/>
      <c r="L46" s="32"/>
      <c r="M46" s="32"/>
      <c r="N46" s="32"/>
      <c r="O46" s="32"/>
      <c r="P46" s="32"/>
      <c r="Q46" s="32"/>
      <c r="R46" s="32"/>
      <c r="S46" s="56"/>
    </row>
    <row r="47" spans="1:19" ht="15.75" customHeight="1" x14ac:dyDescent="0.3">
      <c r="A47" s="55"/>
      <c r="B47" s="32"/>
      <c r="C47" s="32"/>
      <c r="D47" s="32"/>
      <c r="E47" s="32"/>
      <c r="F47" s="32"/>
      <c r="G47" s="32"/>
      <c r="H47" s="32"/>
      <c r="I47" s="32"/>
      <c r="J47" s="32"/>
      <c r="K47" s="32"/>
      <c r="L47" s="32"/>
      <c r="M47" s="32"/>
      <c r="N47" s="32"/>
      <c r="O47" s="32"/>
      <c r="P47" s="32"/>
      <c r="Q47" s="32"/>
      <c r="R47" s="32"/>
      <c r="S47" s="56"/>
    </row>
    <row r="48" spans="1:19" ht="15.75" customHeight="1" x14ac:dyDescent="0.3">
      <c r="A48" s="55"/>
      <c r="B48" s="32"/>
      <c r="C48" s="32"/>
      <c r="D48" s="32"/>
      <c r="E48" s="32"/>
      <c r="F48" s="32"/>
      <c r="G48" s="32"/>
      <c r="H48" s="32"/>
      <c r="I48" s="32"/>
      <c r="J48" s="32"/>
      <c r="K48" s="32"/>
      <c r="L48" s="32"/>
      <c r="M48" s="32"/>
      <c r="N48" s="32"/>
      <c r="O48" s="32"/>
      <c r="P48" s="32"/>
      <c r="Q48" s="32"/>
      <c r="R48" s="32"/>
      <c r="S48" s="56"/>
    </row>
    <row r="49" spans="1:19" ht="15.75" customHeight="1" x14ac:dyDescent="0.3">
      <c r="A49" s="55"/>
      <c r="B49" s="32"/>
      <c r="C49" s="32"/>
      <c r="D49" s="32"/>
      <c r="E49" s="32"/>
      <c r="F49" s="32"/>
      <c r="G49" s="32"/>
      <c r="H49" s="32"/>
      <c r="I49" s="32"/>
      <c r="J49" s="32"/>
      <c r="K49" s="32"/>
      <c r="L49" s="32"/>
      <c r="M49" s="32"/>
      <c r="N49" s="32"/>
      <c r="O49" s="32"/>
      <c r="P49" s="32"/>
      <c r="Q49" s="32"/>
      <c r="R49" s="32"/>
      <c r="S49" s="56"/>
    </row>
    <row r="50" spans="1:19" ht="15.75" customHeight="1" x14ac:dyDescent="0.3">
      <c r="A50" s="55"/>
      <c r="B50" s="32"/>
      <c r="C50" s="32"/>
      <c r="D50" s="32"/>
      <c r="E50" s="32"/>
      <c r="F50" s="32"/>
      <c r="G50" s="32"/>
      <c r="H50" s="32"/>
      <c r="I50" s="32"/>
      <c r="J50" s="32"/>
      <c r="K50" s="32"/>
      <c r="L50" s="32"/>
      <c r="M50" s="32"/>
      <c r="N50" s="32"/>
      <c r="O50" s="32"/>
      <c r="P50" s="32"/>
      <c r="Q50" s="32"/>
      <c r="R50" s="32"/>
      <c r="S50" s="56"/>
    </row>
    <row r="51" spans="1:19" ht="15.75" customHeight="1" x14ac:dyDescent="0.3">
      <c r="A51" s="55"/>
      <c r="B51" s="32"/>
      <c r="C51" s="32"/>
      <c r="D51" s="32"/>
      <c r="E51" s="32"/>
      <c r="F51" s="32"/>
      <c r="G51" s="32"/>
      <c r="H51" s="32"/>
      <c r="I51" s="32"/>
      <c r="J51" s="32"/>
      <c r="K51" s="32"/>
      <c r="L51" s="32"/>
      <c r="M51" s="32"/>
      <c r="N51" s="32"/>
      <c r="O51" s="32"/>
      <c r="P51" s="32"/>
      <c r="Q51" s="32"/>
      <c r="R51" s="32"/>
      <c r="S51" s="56"/>
    </row>
    <row r="52" spans="1:19" ht="15.75" customHeight="1" x14ac:dyDescent="0.3">
      <c r="A52" s="55"/>
      <c r="B52" s="32"/>
      <c r="C52" s="32"/>
      <c r="D52" s="32"/>
      <c r="E52" s="32"/>
      <c r="F52" s="32"/>
      <c r="G52" s="32"/>
      <c r="H52" s="32"/>
      <c r="I52" s="32"/>
      <c r="J52" s="32"/>
      <c r="K52" s="32"/>
      <c r="L52" s="32"/>
      <c r="M52" s="32"/>
      <c r="N52" s="32"/>
      <c r="O52" s="32"/>
      <c r="P52" s="32"/>
      <c r="Q52" s="32"/>
      <c r="R52" s="32"/>
      <c r="S52" s="56"/>
    </row>
    <row r="53" spans="1:19" ht="15.75" customHeight="1" x14ac:dyDescent="0.3">
      <c r="A53" s="55"/>
      <c r="B53" s="32"/>
      <c r="C53" s="32"/>
      <c r="D53" s="32"/>
      <c r="E53" s="32"/>
      <c r="F53" s="32"/>
      <c r="G53" s="32"/>
      <c r="H53" s="32"/>
      <c r="I53" s="32"/>
      <c r="J53" s="32"/>
      <c r="K53" s="32"/>
      <c r="L53" s="32"/>
      <c r="M53" s="32"/>
      <c r="N53" s="32"/>
      <c r="O53" s="32"/>
      <c r="P53" s="32"/>
      <c r="Q53" s="32"/>
      <c r="R53" s="32"/>
      <c r="S53" s="56"/>
    </row>
    <row r="54" spans="1:19" ht="15.75" customHeight="1" x14ac:dyDescent="0.3">
      <c r="A54" s="55"/>
      <c r="B54" s="32"/>
      <c r="C54" s="32"/>
      <c r="D54" s="32"/>
      <c r="E54" s="32"/>
      <c r="F54" s="32"/>
      <c r="G54" s="32"/>
      <c r="H54" s="32"/>
      <c r="I54" s="32"/>
      <c r="J54" s="32"/>
      <c r="K54" s="32"/>
      <c r="L54" s="32"/>
      <c r="M54" s="32"/>
      <c r="N54" s="32"/>
      <c r="O54" s="32"/>
      <c r="P54" s="32"/>
      <c r="Q54" s="32"/>
      <c r="R54" s="32"/>
      <c r="S54" s="56"/>
    </row>
    <row r="55" spans="1:19" ht="15.75" customHeight="1" x14ac:dyDescent="0.3">
      <c r="A55" s="55"/>
      <c r="B55" s="32"/>
      <c r="C55" s="32"/>
      <c r="D55" s="32"/>
      <c r="E55" s="32"/>
      <c r="F55" s="32"/>
      <c r="G55" s="32"/>
      <c r="H55" s="32"/>
      <c r="I55" s="32"/>
      <c r="J55" s="32"/>
      <c r="K55" s="32"/>
      <c r="L55" s="32"/>
      <c r="M55" s="32"/>
      <c r="N55" s="32"/>
      <c r="O55" s="32"/>
      <c r="P55" s="32"/>
      <c r="Q55" s="32"/>
      <c r="R55" s="32"/>
      <c r="S55" s="56"/>
    </row>
    <row r="56" spans="1:19" ht="15.75" customHeight="1" x14ac:dyDescent="0.3">
      <c r="A56" s="55"/>
      <c r="B56" s="32"/>
      <c r="C56" s="32"/>
      <c r="D56" s="32"/>
      <c r="E56" s="32"/>
      <c r="F56" s="32"/>
      <c r="G56" s="32"/>
      <c r="H56" s="32"/>
      <c r="I56" s="32"/>
      <c r="J56" s="32"/>
      <c r="K56" s="32"/>
      <c r="L56" s="32"/>
      <c r="M56" s="32"/>
      <c r="N56" s="32"/>
      <c r="O56" s="32"/>
      <c r="P56" s="32"/>
      <c r="Q56" s="32"/>
      <c r="R56" s="32"/>
      <c r="S56" s="56"/>
    </row>
    <row r="57" spans="1:19" ht="15.75" customHeight="1" x14ac:dyDescent="0.3">
      <c r="A57" s="55"/>
      <c r="B57" s="32"/>
      <c r="C57" s="32"/>
      <c r="D57" s="32"/>
      <c r="E57" s="32"/>
      <c r="F57" s="32"/>
      <c r="G57" s="32"/>
      <c r="H57" s="32"/>
      <c r="I57" s="32"/>
      <c r="J57" s="32"/>
      <c r="K57" s="32"/>
      <c r="L57" s="32"/>
      <c r="M57" s="32"/>
      <c r="N57" s="32"/>
      <c r="O57" s="32"/>
      <c r="P57" s="32"/>
      <c r="Q57" s="32"/>
      <c r="R57" s="32"/>
      <c r="S57" s="56"/>
    </row>
    <row r="58" spans="1:19" ht="15.75" customHeight="1" x14ac:dyDescent="0.3">
      <c r="A58" s="55"/>
      <c r="B58" s="32"/>
      <c r="C58" s="32"/>
      <c r="D58" s="32"/>
      <c r="E58" s="32"/>
      <c r="F58" s="32"/>
      <c r="G58" s="32"/>
      <c r="H58" s="32"/>
      <c r="I58" s="32"/>
      <c r="J58" s="32"/>
      <c r="K58" s="32"/>
      <c r="L58" s="32"/>
      <c r="M58" s="32"/>
      <c r="N58" s="32"/>
      <c r="O58" s="32"/>
      <c r="P58" s="32"/>
      <c r="Q58" s="32"/>
      <c r="R58" s="32"/>
      <c r="S58" s="56"/>
    </row>
    <row r="59" spans="1:19" ht="15.75" customHeight="1" x14ac:dyDescent="0.3">
      <c r="A59" s="55"/>
      <c r="B59" s="32"/>
      <c r="C59" s="32"/>
      <c r="D59" s="32"/>
      <c r="E59" s="32"/>
      <c r="F59" s="32"/>
      <c r="G59" s="32"/>
      <c r="H59" s="32"/>
      <c r="I59" s="32"/>
      <c r="J59" s="32"/>
      <c r="K59" s="32"/>
      <c r="L59" s="32"/>
      <c r="M59" s="32"/>
      <c r="N59" s="32"/>
      <c r="O59" s="32"/>
      <c r="P59" s="32"/>
      <c r="Q59" s="32"/>
      <c r="R59" s="32"/>
      <c r="S59" s="56"/>
    </row>
    <row r="60" spans="1:19" ht="15.75" customHeight="1" x14ac:dyDescent="0.3">
      <c r="A60" s="55"/>
      <c r="B60" s="32"/>
      <c r="C60" s="32"/>
      <c r="D60" s="32"/>
      <c r="E60" s="32"/>
      <c r="F60" s="32"/>
      <c r="G60" s="32"/>
      <c r="H60" s="32"/>
      <c r="I60" s="32"/>
      <c r="J60" s="32"/>
      <c r="K60" s="32"/>
      <c r="L60" s="32"/>
      <c r="M60" s="32"/>
      <c r="N60" s="32"/>
      <c r="O60" s="32"/>
      <c r="P60" s="32"/>
      <c r="Q60" s="32"/>
      <c r="R60" s="32"/>
      <c r="S60" s="56"/>
    </row>
    <row r="61" spans="1:19" ht="15.75" customHeight="1" x14ac:dyDescent="0.3">
      <c r="A61" s="55"/>
      <c r="B61" s="32"/>
      <c r="C61" s="32"/>
      <c r="D61" s="32"/>
      <c r="E61" s="32"/>
      <c r="F61" s="32"/>
      <c r="G61" s="32"/>
      <c r="H61" s="32"/>
      <c r="I61" s="32"/>
      <c r="J61" s="32"/>
      <c r="K61" s="32"/>
      <c r="L61" s="32"/>
      <c r="M61" s="32"/>
      <c r="N61" s="32"/>
      <c r="O61" s="32"/>
      <c r="P61" s="32"/>
      <c r="Q61" s="32"/>
      <c r="R61" s="32"/>
      <c r="S61" s="56"/>
    </row>
    <row r="62" spans="1:19" ht="15.75" customHeight="1" x14ac:dyDescent="0.3">
      <c r="A62" s="55"/>
      <c r="B62" s="32"/>
      <c r="C62" s="32"/>
      <c r="D62" s="32"/>
      <c r="E62" s="32"/>
      <c r="F62" s="32"/>
      <c r="G62" s="32"/>
      <c r="H62" s="32"/>
      <c r="I62" s="32"/>
      <c r="J62" s="32"/>
      <c r="K62" s="32"/>
      <c r="L62" s="32"/>
      <c r="M62" s="32"/>
      <c r="N62" s="32"/>
      <c r="O62" s="32"/>
      <c r="P62" s="32"/>
      <c r="Q62" s="32"/>
      <c r="R62" s="32"/>
      <c r="S62" s="56"/>
    </row>
    <row r="63" spans="1:19" ht="15.75" customHeight="1" x14ac:dyDescent="0.3">
      <c r="A63" s="55"/>
      <c r="B63" s="32"/>
      <c r="C63" s="32"/>
      <c r="D63" s="32"/>
      <c r="E63" s="32"/>
      <c r="F63" s="32"/>
      <c r="G63" s="32"/>
      <c r="H63" s="32"/>
      <c r="I63" s="32"/>
      <c r="J63" s="32"/>
      <c r="K63" s="32"/>
      <c r="L63" s="32"/>
      <c r="M63" s="32"/>
      <c r="N63" s="32"/>
      <c r="O63" s="32"/>
      <c r="P63" s="32"/>
      <c r="Q63" s="32"/>
      <c r="R63" s="32"/>
      <c r="S63" s="56"/>
    </row>
    <row r="64" spans="1:19" ht="15.75" customHeight="1" x14ac:dyDescent="0.3">
      <c r="A64" s="55"/>
      <c r="B64" s="32"/>
      <c r="C64" s="32"/>
      <c r="D64" s="32"/>
      <c r="E64" s="32"/>
      <c r="F64" s="32"/>
      <c r="G64" s="32"/>
      <c r="H64" s="32"/>
      <c r="I64" s="32"/>
      <c r="J64" s="32"/>
      <c r="K64" s="32"/>
      <c r="L64" s="32"/>
      <c r="M64" s="32"/>
      <c r="N64" s="32"/>
      <c r="O64" s="32"/>
      <c r="P64" s="32"/>
      <c r="Q64" s="32"/>
      <c r="R64" s="32"/>
      <c r="S64" s="56"/>
    </row>
    <row r="65" spans="1:19" ht="15.75" customHeight="1" x14ac:dyDescent="0.3">
      <c r="A65" s="55"/>
      <c r="B65" s="32"/>
      <c r="C65" s="32"/>
      <c r="D65" s="32"/>
      <c r="E65" s="32"/>
      <c r="F65" s="32"/>
      <c r="G65" s="32"/>
      <c r="H65" s="32"/>
      <c r="I65" s="32"/>
      <c r="J65" s="32"/>
      <c r="K65" s="32"/>
      <c r="L65" s="32"/>
      <c r="M65" s="32"/>
      <c r="N65" s="32"/>
      <c r="O65" s="32"/>
      <c r="P65" s="32"/>
      <c r="Q65" s="32"/>
      <c r="R65" s="32"/>
      <c r="S65" s="56"/>
    </row>
    <row r="66" spans="1:19" ht="15.75" customHeight="1" x14ac:dyDescent="0.3">
      <c r="A66" s="55"/>
      <c r="B66" s="32"/>
      <c r="C66" s="32"/>
      <c r="D66" s="32"/>
      <c r="E66" s="32"/>
      <c r="F66" s="32"/>
      <c r="G66" s="32"/>
      <c r="H66" s="32"/>
      <c r="I66" s="32"/>
      <c r="J66" s="32"/>
      <c r="K66" s="32"/>
      <c r="L66" s="32"/>
      <c r="M66" s="32"/>
      <c r="N66" s="32"/>
      <c r="O66" s="32"/>
      <c r="P66" s="32"/>
      <c r="Q66" s="32"/>
      <c r="R66" s="32"/>
      <c r="S66" s="56"/>
    </row>
    <row r="67" spans="1:19" ht="15.75" customHeight="1" x14ac:dyDescent="0.3">
      <c r="A67" s="55"/>
      <c r="B67" s="32"/>
      <c r="C67" s="32"/>
      <c r="D67" s="32"/>
      <c r="E67" s="32"/>
      <c r="F67" s="32"/>
      <c r="G67" s="32"/>
      <c r="H67" s="32"/>
      <c r="I67" s="32"/>
      <c r="J67" s="32"/>
      <c r="K67" s="32"/>
      <c r="L67" s="32"/>
      <c r="M67" s="32"/>
      <c r="N67" s="32"/>
      <c r="O67" s="32"/>
      <c r="P67" s="32"/>
      <c r="Q67" s="32"/>
      <c r="R67" s="32"/>
      <c r="S67" s="56"/>
    </row>
    <row r="68" spans="1:19" ht="15.75" customHeight="1" x14ac:dyDescent="0.3">
      <c r="A68" s="55"/>
      <c r="B68" s="32"/>
      <c r="C68" s="32"/>
      <c r="D68" s="32"/>
      <c r="E68" s="32"/>
      <c r="F68" s="32"/>
      <c r="G68" s="32"/>
      <c r="H68" s="32"/>
      <c r="I68" s="32"/>
      <c r="J68" s="32"/>
      <c r="K68" s="32"/>
      <c r="L68" s="32"/>
      <c r="M68" s="32"/>
      <c r="N68" s="32"/>
      <c r="O68" s="32"/>
      <c r="P68" s="32"/>
      <c r="Q68" s="32"/>
      <c r="R68" s="32"/>
      <c r="S68" s="56"/>
    </row>
    <row r="69" spans="1:19" ht="15.75" customHeight="1" x14ac:dyDescent="0.3">
      <c r="A69" s="55"/>
      <c r="B69" s="32"/>
      <c r="C69" s="32"/>
      <c r="D69" s="32"/>
      <c r="E69" s="32"/>
      <c r="F69" s="32"/>
      <c r="G69" s="32"/>
      <c r="H69" s="32"/>
      <c r="I69" s="32"/>
      <c r="J69" s="32"/>
      <c r="K69" s="32"/>
      <c r="L69" s="32"/>
      <c r="M69" s="32"/>
      <c r="N69" s="32"/>
      <c r="O69" s="32"/>
      <c r="P69" s="32"/>
      <c r="Q69" s="32"/>
      <c r="R69" s="32"/>
      <c r="S69" s="56"/>
    </row>
    <row r="70" spans="1:19" ht="15.75" customHeight="1" x14ac:dyDescent="0.3">
      <c r="A70" s="55"/>
      <c r="B70" s="32"/>
      <c r="C70" s="32"/>
      <c r="D70" s="32"/>
      <c r="E70" s="32"/>
      <c r="F70" s="32"/>
      <c r="G70" s="32"/>
      <c r="H70" s="32"/>
      <c r="I70" s="32"/>
      <c r="J70" s="32"/>
      <c r="K70" s="32"/>
      <c r="L70" s="32"/>
      <c r="M70" s="32"/>
      <c r="N70" s="32"/>
      <c r="O70" s="32"/>
      <c r="P70" s="32"/>
      <c r="Q70" s="32"/>
      <c r="R70" s="32"/>
      <c r="S70" s="56"/>
    </row>
    <row r="71" spans="1:19" ht="15.75" customHeight="1" x14ac:dyDescent="0.3">
      <c r="A71" s="55"/>
      <c r="B71" s="32"/>
      <c r="C71" s="32"/>
      <c r="D71" s="32"/>
      <c r="E71" s="32"/>
      <c r="F71" s="32"/>
      <c r="G71" s="32"/>
      <c r="H71" s="32"/>
      <c r="I71" s="32"/>
      <c r="J71" s="32"/>
      <c r="K71" s="32"/>
      <c r="L71" s="32"/>
      <c r="M71" s="32"/>
      <c r="N71" s="32"/>
      <c r="O71" s="32"/>
      <c r="P71" s="32"/>
      <c r="Q71" s="32"/>
      <c r="R71" s="32"/>
      <c r="S71" s="56"/>
    </row>
    <row r="72" spans="1:19" ht="15.75" customHeight="1" x14ac:dyDescent="0.3">
      <c r="A72" s="55"/>
      <c r="B72" s="32"/>
      <c r="C72" s="32"/>
      <c r="D72" s="32"/>
      <c r="E72" s="32"/>
      <c r="F72" s="32"/>
      <c r="G72" s="32"/>
      <c r="H72" s="32"/>
      <c r="I72" s="32"/>
      <c r="J72" s="32"/>
      <c r="K72" s="32"/>
      <c r="L72" s="32"/>
      <c r="M72" s="32"/>
      <c r="N72" s="32"/>
      <c r="O72" s="32"/>
      <c r="P72" s="32"/>
      <c r="Q72" s="32"/>
      <c r="R72" s="32"/>
      <c r="S72" s="56"/>
    </row>
    <row r="73" spans="1:19" ht="15.75" customHeight="1" x14ac:dyDescent="0.3">
      <c r="A73" s="55"/>
      <c r="B73" s="32"/>
      <c r="C73" s="32"/>
      <c r="D73" s="32"/>
      <c r="E73" s="32"/>
      <c r="F73" s="32"/>
      <c r="G73" s="32"/>
      <c r="H73" s="32"/>
      <c r="I73" s="32"/>
      <c r="J73" s="32"/>
      <c r="K73" s="32"/>
      <c r="L73" s="32"/>
      <c r="M73" s="32"/>
      <c r="N73" s="32"/>
      <c r="O73" s="32"/>
      <c r="P73" s="32"/>
      <c r="Q73" s="32"/>
      <c r="R73" s="32"/>
      <c r="S73" s="56"/>
    </row>
    <row r="74" spans="1:19" ht="15.75" customHeight="1" x14ac:dyDescent="0.3">
      <c r="A74" s="55"/>
      <c r="B74" s="32"/>
      <c r="C74" s="32"/>
      <c r="D74" s="32"/>
      <c r="E74" s="32"/>
      <c r="F74" s="32"/>
      <c r="G74" s="32"/>
      <c r="H74" s="32"/>
      <c r="I74" s="32"/>
      <c r="J74" s="32"/>
      <c r="K74" s="32"/>
      <c r="L74" s="32"/>
      <c r="M74" s="32"/>
      <c r="N74" s="32"/>
      <c r="O74" s="32"/>
      <c r="P74" s="32"/>
      <c r="Q74" s="32"/>
      <c r="R74" s="32"/>
      <c r="S74" s="56"/>
    </row>
    <row r="75" spans="1:19" ht="15.75" customHeight="1" x14ac:dyDescent="0.3">
      <c r="A75" s="55"/>
      <c r="B75" s="32"/>
      <c r="C75" s="32"/>
      <c r="D75" s="32"/>
      <c r="E75" s="32"/>
      <c r="F75" s="32"/>
      <c r="G75" s="32"/>
      <c r="H75" s="32"/>
      <c r="I75" s="32"/>
      <c r="J75" s="32"/>
      <c r="K75" s="32"/>
      <c r="L75" s="32"/>
      <c r="M75" s="32"/>
      <c r="N75" s="32"/>
      <c r="O75" s="32"/>
      <c r="P75" s="32"/>
      <c r="Q75" s="32"/>
      <c r="R75" s="32"/>
      <c r="S75" s="56"/>
    </row>
    <row r="76" spans="1:19" ht="15.75" customHeight="1" x14ac:dyDescent="0.3">
      <c r="A76" s="55"/>
      <c r="B76" s="32"/>
      <c r="C76" s="32"/>
      <c r="D76" s="32"/>
      <c r="E76" s="32"/>
      <c r="F76" s="32"/>
      <c r="G76" s="32"/>
      <c r="H76" s="32"/>
      <c r="I76" s="32"/>
      <c r="J76" s="32"/>
      <c r="K76" s="32"/>
      <c r="L76" s="32"/>
      <c r="M76" s="32"/>
      <c r="N76" s="32"/>
      <c r="O76" s="32"/>
      <c r="P76" s="32"/>
      <c r="Q76" s="32"/>
      <c r="R76" s="32"/>
      <c r="S76" s="56"/>
    </row>
    <row r="77" spans="1:19" ht="15.75" customHeight="1" x14ac:dyDescent="0.3">
      <c r="A77" s="55"/>
      <c r="B77" s="32"/>
      <c r="C77" s="32"/>
      <c r="D77" s="32"/>
      <c r="E77" s="32"/>
      <c r="F77" s="32"/>
      <c r="G77" s="32"/>
      <c r="H77" s="32"/>
      <c r="I77" s="32"/>
      <c r="J77" s="32"/>
      <c r="K77" s="32"/>
      <c r="L77" s="32"/>
      <c r="M77" s="32"/>
      <c r="N77" s="32"/>
      <c r="O77" s="32"/>
      <c r="P77" s="32"/>
      <c r="Q77" s="32"/>
      <c r="R77" s="32"/>
      <c r="S77" s="56"/>
    </row>
    <row r="78" spans="1:19" ht="15.75" customHeight="1" x14ac:dyDescent="0.3">
      <c r="A78" s="55"/>
      <c r="B78" s="32"/>
      <c r="C78" s="32"/>
      <c r="D78" s="32"/>
      <c r="E78" s="32"/>
      <c r="F78" s="32"/>
      <c r="G78" s="32"/>
      <c r="H78" s="32"/>
      <c r="I78" s="32"/>
      <c r="J78" s="32"/>
      <c r="K78" s="32"/>
      <c r="L78" s="32"/>
      <c r="M78" s="32"/>
      <c r="N78" s="32"/>
      <c r="O78" s="32"/>
      <c r="P78" s="32"/>
      <c r="Q78" s="32"/>
      <c r="R78" s="32"/>
      <c r="S78" s="56"/>
    </row>
    <row r="79" spans="1:19" ht="15.75" customHeight="1" x14ac:dyDescent="0.3">
      <c r="A79" s="55"/>
      <c r="B79" s="32"/>
      <c r="C79" s="32"/>
      <c r="D79" s="32"/>
      <c r="E79" s="32"/>
      <c r="F79" s="32"/>
      <c r="G79" s="32"/>
      <c r="H79" s="32"/>
      <c r="I79" s="32"/>
      <c r="J79" s="32"/>
      <c r="K79" s="32"/>
      <c r="L79" s="32"/>
      <c r="M79" s="32"/>
      <c r="N79" s="32"/>
      <c r="O79" s="32"/>
      <c r="P79" s="32"/>
      <c r="Q79" s="32"/>
      <c r="R79" s="32"/>
      <c r="S79" s="56"/>
    </row>
    <row r="80" spans="1:19" ht="15.75" customHeight="1" x14ac:dyDescent="0.3">
      <c r="A80" s="55"/>
      <c r="B80" s="32"/>
      <c r="C80" s="32"/>
      <c r="D80" s="32"/>
      <c r="E80" s="32"/>
      <c r="F80" s="32"/>
      <c r="G80" s="32"/>
      <c r="H80" s="32"/>
      <c r="I80" s="32"/>
      <c r="J80" s="32"/>
      <c r="K80" s="32"/>
      <c r="L80" s="32"/>
      <c r="M80" s="32"/>
      <c r="N80" s="32"/>
      <c r="O80" s="32"/>
      <c r="P80" s="32"/>
      <c r="Q80" s="32"/>
      <c r="R80" s="32"/>
      <c r="S80" s="56"/>
    </row>
    <row r="81" spans="1:19" ht="15.75" customHeight="1" x14ac:dyDescent="0.3">
      <c r="A81" s="55"/>
      <c r="B81" s="32"/>
      <c r="C81" s="32"/>
      <c r="D81" s="32"/>
      <c r="E81" s="32"/>
      <c r="F81" s="32"/>
      <c r="G81" s="32"/>
      <c r="H81" s="32"/>
      <c r="I81" s="32"/>
      <c r="J81" s="32"/>
      <c r="K81" s="32"/>
      <c r="L81" s="32"/>
      <c r="M81" s="32"/>
      <c r="N81" s="32"/>
      <c r="O81" s="32"/>
      <c r="P81" s="32"/>
      <c r="Q81" s="32"/>
      <c r="R81" s="32"/>
      <c r="S81" s="56"/>
    </row>
    <row r="82" spans="1:19" ht="15.75" customHeight="1" x14ac:dyDescent="0.3">
      <c r="A82" s="55"/>
      <c r="B82" s="32"/>
      <c r="C82" s="32"/>
      <c r="D82" s="32"/>
      <c r="E82" s="32"/>
      <c r="F82" s="32"/>
      <c r="G82" s="32"/>
      <c r="H82" s="32"/>
      <c r="I82" s="32"/>
      <c r="J82" s="32"/>
      <c r="K82" s="32"/>
      <c r="L82" s="32"/>
      <c r="M82" s="32"/>
      <c r="N82" s="32"/>
      <c r="O82" s="32"/>
      <c r="P82" s="32"/>
      <c r="Q82" s="32"/>
      <c r="R82" s="32"/>
      <c r="S82" s="56"/>
    </row>
    <row r="83" spans="1:19" ht="15.75" customHeight="1" x14ac:dyDescent="0.3">
      <c r="A83" s="55"/>
      <c r="B83" s="32"/>
      <c r="C83" s="32"/>
      <c r="D83" s="32"/>
      <c r="E83" s="32"/>
      <c r="F83" s="32"/>
      <c r="G83" s="32"/>
      <c r="H83" s="32"/>
      <c r="I83" s="32"/>
      <c r="J83" s="32"/>
      <c r="K83" s="32"/>
      <c r="L83" s="32"/>
      <c r="M83" s="32"/>
      <c r="N83" s="32"/>
      <c r="O83" s="32"/>
      <c r="P83" s="32"/>
      <c r="Q83" s="32"/>
      <c r="R83" s="32"/>
      <c r="S83" s="56"/>
    </row>
    <row r="84" spans="1:19" ht="15.75" customHeight="1" x14ac:dyDescent="0.3">
      <c r="A84" s="55"/>
      <c r="B84" s="32"/>
      <c r="C84" s="32"/>
      <c r="D84" s="32"/>
      <c r="E84" s="32"/>
      <c r="F84" s="32"/>
      <c r="G84" s="32"/>
      <c r="H84" s="32"/>
      <c r="I84" s="32"/>
      <c r="J84" s="32"/>
      <c r="K84" s="32"/>
      <c r="L84" s="32"/>
      <c r="M84" s="32"/>
      <c r="N84" s="32"/>
      <c r="O84" s="32"/>
      <c r="P84" s="32"/>
      <c r="Q84" s="32"/>
      <c r="R84" s="32"/>
      <c r="S84" s="56"/>
    </row>
    <row r="85" spans="1:19" ht="15.75" customHeight="1" x14ac:dyDescent="0.3">
      <c r="A85" s="55"/>
      <c r="B85" s="32"/>
      <c r="C85" s="32"/>
      <c r="D85" s="32"/>
      <c r="E85" s="32"/>
      <c r="F85" s="32"/>
      <c r="G85" s="32"/>
      <c r="H85" s="32"/>
      <c r="I85" s="32"/>
      <c r="J85" s="32"/>
      <c r="K85" s="32"/>
      <c r="L85" s="32"/>
      <c r="M85" s="32"/>
      <c r="N85" s="32"/>
      <c r="O85" s="32"/>
      <c r="P85" s="32"/>
      <c r="Q85" s="32"/>
      <c r="R85" s="32"/>
      <c r="S85" s="56"/>
    </row>
    <row r="86" spans="1:19" ht="15.75" customHeight="1" x14ac:dyDescent="0.3">
      <c r="A86" s="55"/>
      <c r="B86" s="32"/>
      <c r="C86" s="32"/>
      <c r="D86" s="32"/>
      <c r="E86" s="32"/>
      <c r="F86" s="32"/>
      <c r="G86" s="32"/>
      <c r="H86" s="32"/>
      <c r="I86" s="32"/>
      <c r="J86" s="32"/>
      <c r="K86" s="32"/>
      <c r="L86" s="32"/>
      <c r="M86" s="32"/>
      <c r="N86" s="32"/>
      <c r="O86" s="32"/>
      <c r="P86" s="32"/>
      <c r="Q86" s="32"/>
      <c r="R86" s="32"/>
      <c r="S86" s="56"/>
    </row>
    <row r="87" spans="1:19" ht="15.75" customHeight="1" x14ac:dyDescent="0.3">
      <c r="A87" s="55"/>
      <c r="B87" s="32"/>
      <c r="C87" s="32"/>
      <c r="D87" s="32"/>
      <c r="E87" s="32"/>
      <c r="F87" s="32"/>
      <c r="G87" s="32"/>
      <c r="H87" s="32"/>
      <c r="I87" s="32"/>
      <c r="J87" s="32"/>
      <c r="K87" s="32"/>
      <c r="L87" s="32"/>
      <c r="M87" s="32"/>
      <c r="N87" s="32"/>
      <c r="O87" s="32"/>
      <c r="P87" s="32"/>
      <c r="Q87" s="32"/>
      <c r="R87" s="32"/>
      <c r="S87" s="56"/>
    </row>
    <row r="88" spans="1:19" ht="15.75" customHeight="1" x14ac:dyDescent="0.3">
      <c r="A88" s="55"/>
      <c r="B88" s="32"/>
      <c r="C88" s="32"/>
      <c r="D88" s="32"/>
      <c r="E88" s="32"/>
      <c r="F88" s="32"/>
      <c r="G88" s="32"/>
      <c r="H88" s="32"/>
      <c r="I88" s="32"/>
      <c r="J88" s="32"/>
      <c r="K88" s="32"/>
      <c r="L88" s="32"/>
      <c r="M88" s="32"/>
      <c r="N88" s="32"/>
      <c r="O88" s="32"/>
      <c r="P88" s="32"/>
      <c r="Q88" s="32"/>
      <c r="R88" s="32"/>
      <c r="S88" s="56"/>
    </row>
    <row r="89" spans="1:19" ht="15.75" customHeight="1" x14ac:dyDescent="0.3">
      <c r="A89" s="55"/>
      <c r="B89" s="32"/>
      <c r="C89" s="32"/>
      <c r="D89" s="32"/>
      <c r="E89" s="32"/>
      <c r="F89" s="32"/>
      <c r="G89" s="32"/>
      <c r="H89" s="32"/>
      <c r="I89" s="32"/>
      <c r="J89" s="32"/>
      <c r="K89" s="32"/>
      <c r="L89" s="32"/>
      <c r="M89" s="32"/>
      <c r="N89" s="32"/>
      <c r="O89" s="32"/>
      <c r="P89" s="32"/>
      <c r="Q89" s="32"/>
      <c r="R89" s="32"/>
      <c r="S89" s="56"/>
    </row>
    <row r="90" spans="1:19" ht="15.75" customHeight="1" x14ac:dyDescent="0.3">
      <c r="A90" s="55"/>
      <c r="B90" s="32"/>
      <c r="C90" s="32"/>
      <c r="D90" s="32"/>
      <c r="E90" s="32"/>
      <c r="F90" s="32"/>
      <c r="G90" s="32"/>
      <c r="H90" s="32"/>
      <c r="I90" s="32"/>
      <c r="J90" s="32"/>
      <c r="K90" s="32"/>
      <c r="L90" s="32"/>
      <c r="M90" s="32"/>
      <c r="N90" s="32"/>
      <c r="O90" s="32"/>
      <c r="P90" s="32"/>
      <c r="Q90" s="32"/>
      <c r="R90" s="32"/>
      <c r="S90" s="56"/>
    </row>
    <row r="91" spans="1:19" ht="15.75" customHeight="1" x14ac:dyDescent="0.3">
      <c r="A91" s="55"/>
      <c r="B91" s="32"/>
      <c r="C91" s="32"/>
      <c r="D91" s="32"/>
      <c r="E91" s="32"/>
      <c r="F91" s="32"/>
      <c r="G91" s="32"/>
      <c r="H91" s="32"/>
      <c r="I91" s="32"/>
      <c r="J91" s="32"/>
      <c r="K91" s="32"/>
      <c r="L91" s="32"/>
      <c r="M91" s="32"/>
      <c r="N91" s="32"/>
      <c r="O91" s="32"/>
      <c r="P91" s="32"/>
      <c r="Q91" s="32"/>
      <c r="R91" s="32"/>
      <c r="S91" s="56"/>
    </row>
    <row r="92" spans="1:19" ht="15.75" customHeight="1" x14ac:dyDescent="0.3">
      <c r="A92" s="55"/>
      <c r="B92" s="32"/>
      <c r="C92" s="32"/>
      <c r="D92" s="32"/>
      <c r="E92" s="32"/>
      <c r="F92" s="32"/>
      <c r="G92" s="32"/>
      <c r="H92" s="32"/>
      <c r="I92" s="32"/>
      <c r="J92" s="32"/>
      <c r="K92" s="32"/>
      <c r="L92" s="32"/>
      <c r="M92" s="32"/>
      <c r="N92" s="32"/>
      <c r="O92" s="32"/>
      <c r="P92" s="32"/>
      <c r="Q92" s="32"/>
      <c r="R92" s="32"/>
      <c r="S92" s="56"/>
    </row>
    <row r="93" spans="1:19" ht="15.75" customHeight="1" x14ac:dyDescent="0.3">
      <c r="A93" s="55"/>
      <c r="B93" s="32"/>
      <c r="C93" s="32"/>
      <c r="D93" s="32"/>
      <c r="E93" s="32"/>
      <c r="F93" s="32"/>
      <c r="G93" s="32"/>
      <c r="H93" s="32"/>
      <c r="I93" s="32"/>
      <c r="J93" s="32"/>
      <c r="K93" s="32"/>
      <c r="L93" s="32"/>
      <c r="M93" s="32"/>
      <c r="N93" s="32"/>
      <c r="O93" s="32"/>
      <c r="P93" s="32"/>
      <c r="Q93" s="32"/>
      <c r="R93" s="32"/>
      <c r="S93" s="56"/>
    </row>
    <row r="94" spans="1:19" ht="15.75" customHeight="1" x14ac:dyDescent="0.3">
      <c r="A94" s="55"/>
      <c r="B94" s="32"/>
      <c r="C94" s="32"/>
      <c r="D94" s="32"/>
      <c r="E94" s="32"/>
      <c r="F94" s="32"/>
      <c r="G94" s="32"/>
      <c r="H94" s="32"/>
      <c r="I94" s="32"/>
      <c r="J94" s="32"/>
      <c r="K94" s="32"/>
      <c r="L94" s="32"/>
      <c r="M94" s="32"/>
      <c r="N94" s="32"/>
      <c r="O94" s="32"/>
      <c r="P94" s="32"/>
      <c r="Q94" s="32"/>
      <c r="R94" s="32"/>
      <c r="S94" s="56"/>
    </row>
    <row r="95" spans="1:19" ht="15.75" customHeight="1" x14ac:dyDescent="0.3">
      <c r="A95" s="55"/>
      <c r="B95" s="32"/>
      <c r="C95" s="32"/>
      <c r="D95" s="32"/>
      <c r="E95" s="32"/>
      <c r="F95" s="32"/>
      <c r="G95" s="32"/>
      <c r="H95" s="32"/>
      <c r="I95" s="32"/>
      <c r="J95" s="32"/>
      <c r="K95" s="32"/>
      <c r="L95" s="32"/>
      <c r="M95" s="32"/>
      <c r="N95" s="32"/>
      <c r="O95" s="32"/>
      <c r="P95" s="32"/>
      <c r="Q95" s="32"/>
      <c r="R95" s="32"/>
      <c r="S95" s="56"/>
    </row>
    <row r="96" spans="1:19" ht="15.75" customHeight="1" x14ac:dyDescent="0.3">
      <c r="A96" s="55"/>
      <c r="B96" s="32"/>
      <c r="C96" s="32"/>
      <c r="D96" s="32"/>
      <c r="E96" s="32"/>
      <c r="F96" s="32"/>
      <c r="G96" s="32"/>
      <c r="H96" s="32"/>
      <c r="I96" s="32"/>
      <c r="J96" s="32"/>
      <c r="K96" s="32"/>
      <c r="L96" s="32"/>
      <c r="M96" s="32"/>
      <c r="N96" s="32"/>
      <c r="O96" s="32"/>
      <c r="P96" s="32"/>
      <c r="Q96" s="32"/>
      <c r="R96" s="32"/>
      <c r="S96" s="56"/>
    </row>
    <row r="97" spans="1:19" ht="15.75" customHeight="1" x14ac:dyDescent="0.3">
      <c r="A97" s="55"/>
      <c r="B97" s="32"/>
      <c r="C97" s="32"/>
      <c r="D97" s="32"/>
      <c r="E97" s="32"/>
      <c r="F97" s="32"/>
      <c r="G97" s="32"/>
      <c r="H97" s="32"/>
      <c r="I97" s="32"/>
      <c r="J97" s="32"/>
      <c r="K97" s="32"/>
      <c r="L97" s="32"/>
      <c r="M97" s="32"/>
      <c r="N97" s="32"/>
      <c r="O97" s="32"/>
      <c r="P97" s="32"/>
      <c r="Q97" s="32"/>
      <c r="R97" s="32"/>
      <c r="S97" s="56"/>
    </row>
    <row r="98" spans="1:19" ht="15.75" customHeight="1" x14ac:dyDescent="0.3">
      <c r="A98" s="55"/>
      <c r="B98" s="32"/>
      <c r="C98" s="32"/>
      <c r="D98" s="32"/>
      <c r="E98" s="32"/>
      <c r="F98" s="32"/>
      <c r="G98" s="32"/>
      <c r="H98" s="32"/>
      <c r="I98" s="32"/>
      <c r="J98" s="32"/>
      <c r="K98" s="32"/>
      <c r="L98" s="32"/>
      <c r="M98" s="32"/>
      <c r="N98" s="32"/>
      <c r="O98" s="32"/>
      <c r="P98" s="32"/>
      <c r="Q98" s="32"/>
      <c r="R98" s="32"/>
      <c r="S98" s="56"/>
    </row>
    <row r="99" spans="1:19" ht="15.75" customHeight="1" x14ac:dyDescent="0.3">
      <c r="A99" s="55"/>
      <c r="B99" s="32"/>
      <c r="C99" s="32"/>
      <c r="D99" s="32"/>
      <c r="E99" s="32"/>
      <c r="F99" s="32"/>
      <c r="G99" s="32"/>
      <c r="H99" s="32"/>
      <c r="I99" s="32"/>
      <c r="J99" s="32"/>
      <c r="K99" s="32"/>
      <c r="L99" s="32"/>
      <c r="M99" s="32"/>
      <c r="N99" s="32"/>
      <c r="O99" s="32"/>
      <c r="P99" s="32"/>
      <c r="Q99" s="32"/>
      <c r="R99" s="32"/>
      <c r="S99" s="56"/>
    </row>
    <row r="100" spans="1:19" ht="15.75" customHeight="1" x14ac:dyDescent="0.3">
      <c r="A100" s="55"/>
      <c r="B100" s="32"/>
      <c r="C100" s="32"/>
      <c r="D100" s="32"/>
      <c r="E100" s="32"/>
      <c r="F100" s="32"/>
      <c r="G100" s="32"/>
      <c r="H100" s="32"/>
      <c r="I100" s="32"/>
      <c r="J100" s="32"/>
      <c r="K100" s="32"/>
      <c r="L100" s="32"/>
      <c r="M100" s="32"/>
      <c r="N100" s="32"/>
      <c r="O100" s="32"/>
      <c r="P100" s="32"/>
      <c r="Q100" s="32"/>
      <c r="R100" s="32"/>
      <c r="S100" s="56"/>
    </row>
    <row r="101" spans="1:19" ht="15.75" customHeight="1" x14ac:dyDescent="0.3">
      <c r="A101" s="55"/>
      <c r="B101" s="32"/>
      <c r="C101" s="32"/>
      <c r="D101" s="32"/>
      <c r="E101" s="32"/>
      <c r="F101" s="32"/>
      <c r="G101" s="32"/>
      <c r="H101" s="32"/>
      <c r="I101" s="32"/>
      <c r="J101" s="32"/>
      <c r="K101" s="32"/>
      <c r="L101" s="32"/>
      <c r="M101" s="32"/>
      <c r="N101" s="32"/>
      <c r="O101" s="32"/>
      <c r="P101" s="32"/>
      <c r="Q101" s="32"/>
      <c r="R101" s="32"/>
      <c r="S101" s="56"/>
    </row>
    <row r="102" spans="1:19" ht="15.75" customHeight="1" x14ac:dyDescent="0.3">
      <c r="A102" s="55"/>
      <c r="B102" s="32"/>
      <c r="C102" s="32"/>
      <c r="D102" s="32"/>
      <c r="E102" s="32"/>
      <c r="F102" s="32"/>
      <c r="G102" s="32"/>
      <c r="H102" s="32"/>
      <c r="I102" s="32"/>
      <c r="J102" s="32"/>
      <c r="K102" s="32"/>
      <c r="L102" s="32"/>
      <c r="M102" s="32"/>
      <c r="N102" s="32"/>
      <c r="O102" s="32"/>
      <c r="P102" s="32"/>
      <c r="Q102" s="32"/>
      <c r="R102" s="32"/>
      <c r="S102" s="56"/>
    </row>
    <row r="103" spans="1:19" ht="15.75" customHeight="1" x14ac:dyDescent="0.3">
      <c r="A103" s="55"/>
      <c r="B103" s="32"/>
      <c r="C103" s="32"/>
      <c r="D103" s="32"/>
      <c r="E103" s="32"/>
      <c r="F103" s="32"/>
      <c r="G103" s="32"/>
      <c r="H103" s="32"/>
      <c r="I103" s="32"/>
      <c r="J103" s="32"/>
      <c r="K103" s="32"/>
      <c r="L103" s="32"/>
      <c r="M103" s="32"/>
      <c r="N103" s="32"/>
      <c r="O103" s="32"/>
      <c r="P103" s="32"/>
      <c r="Q103" s="32"/>
      <c r="R103" s="32"/>
      <c r="S103" s="56"/>
    </row>
    <row r="104" spans="1:19" ht="15.75" customHeight="1" x14ac:dyDescent="0.3">
      <c r="A104" s="55"/>
      <c r="B104" s="32"/>
      <c r="C104" s="32"/>
      <c r="D104" s="32"/>
      <c r="E104" s="32"/>
      <c r="F104" s="32"/>
      <c r="G104" s="32"/>
      <c r="H104" s="32"/>
      <c r="I104" s="32"/>
      <c r="J104" s="32"/>
      <c r="K104" s="32"/>
      <c r="L104" s="32"/>
      <c r="M104" s="32"/>
      <c r="N104" s="32"/>
      <c r="O104" s="32"/>
      <c r="P104" s="32"/>
      <c r="Q104" s="32"/>
      <c r="R104" s="32"/>
      <c r="S104" s="56"/>
    </row>
    <row r="105" spans="1:19" ht="15.75" customHeight="1" x14ac:dyDescent="0.3">
      <c r="A105" s="55"/>
      <c r="B105" s="32"/>
      <c r="C105" s="32"/>
      <c r="D105" s="32"/>
      <c r="E105" s="32"/>
      <c r="F105" s="32"/>
      <c r="G105" s="32"/>
      <c r="H105" s="32"/>
      <c r="I105" s="32"/>
      <c r="J105" s="32"/>
      <c r="K105" s="32"/>
      <c r="L105" s="32"/>
      <c r="M105" s="32"/>
      <c r="N105" s="32"/>
      <c r="O105" s="32"/>
      <c r="P105" s="32"/>
      <c r="Q105" s="32"/>
      <c r="R105" s="32"/>
      <c r="S105" s="56"/>
    </row>
    <row r="106" spans="1:19" ht="15.75" customHeight="1" x14ac:dyDescent="0.3">
      <c r="A106" s="55"/>
      <c r="B106" s="32"/>
      <c r="C106" s="32"/>
      <c r="D106" s="32"/>
      <c r="E106" s="32"/>
      <c r="F106" s="32"/>
      <c r="G106" s="32"/>
      <c r="H106" s="32"/>
      <c r="I106" s="32"/>
      <c r="J106" s="32"/>
      <c r="K106" s="32"/>
      <c r="L106" s="32"/>
      <c r="M106" s="32"/>
      <c r="N106" s="32"/>
      <c r="O106" s="32"/>
      <c r="P106" s="32"/>
      <c r="Q106" s="32"/>
      <c r="R106" s="32"/>
      <c r="S106" s="56"/>
    </row>
    <row r="107" spans="1:19" ht="15.75" customHeight="1" x14ac:dyDescent="0.3">
      <c r="A107" s="55"/>
      <c r="B107" s="32"/>
      <c r="C107" s="32"/>
      <c r="D107" s="32"/>
      <c r="E107" s="32"/>
      <c r="F107" s="32"/>
      <c r="G107" s="32"/>
      <c r="H107" s="32"/>
      <c r="I107" s="32"/>
      <c r="J107" s="32"/>
      <c r="K107" s="32"/>
      <c r="L107" s="32"/>
      <c r="M107" s="32"/>
      <c r="N107" s="32"/>
      <c r="O107" s="32"/>
      <c r="P107" s="32"/>
      <c r="Q107" s="32"/>
      <c r="R107" s="32"/>
      <c r="S107" s="56"/>
    </row>
    <row r="108" spans="1:19" ht="15.75" customHeight="1" x14ac:dyDescent="0.3">
      <c r="A108" s="55"/>
      <c r="B108" s="32"/>
      <c r="C108" s="32"/>
      <c r="D108" s="32"/>
      <c r="E108" s="32"/>
      <c r="F108" s="32"/>
      <c r="G108" s="32"/>
      <c r="H108" s="32"/>
      <c r="I108" s="32"/>
      <c r="J108" s="32"/>
      <c r="K108" s="32"/>
      <c r="L108" s="32"/>
      <c r="M108" s="32"/>
      <c r="N108" s="32"/>
      <c r="O108" s="32"/>
      <c r="P108" s="32"/>
      <c r="Q108" s="32"/>
      <c r="R108" s="32"/>
      <c r="S108" s="56"/>
    </row>
    <row r="109" spans="1:19" ht="15.75" customHeight="1" x14ac:dyDescent="0.3">
      <c r="A109" s="55"/>
      <c r="B109" s="32"/>
      <c r="C109" s="32"/>
      <c r="D109" s="32"/>
      <c r="E109" s="32"/>
      <c r="F109" s="32"/>
      <c r="G109" s="32"/>
      <c r="H109" s="32"/>
      <c r="I109" s="32"/>
      <c r="J109" s="32"/>
      <c r="K109" s="32"/>
      <c r="L109" s="32"/>
      <c r="M109" s="32"/>
      <c r="N109" s="32"/>
      <c r="O109" s="32"/>
      <c r="P109" s="32"/>
      <c r="Q109" s="32"/>
      <c r="R109" s="32"/>
      <c r="S109" s="56"/>
    </row>
    <row r="110" spans="1:19" ht="15.75" customHeight="1" x14ac:dyDescent="0.3">
      <c r="A110" s="55"/>
      <c r="B110" s="32"/>
      <c r="C110" s="32"/>
      <c r="D110" s="32"/>
      <c r="E110" s="32"/>
      <c r="F110" s="32"/>
      <c r="G110" s="32"/>
      <c r="H110" s="32"/>
      <c r="I110" s="32"/>
      <c r="J110" s="32"/>
      <c r="K110" s="32"/>
      <c r="L110" s="32"/>
      <c r="M110" s="32"/>
      <c r="N110" s="32"/>
      <c r="O110" s="32"/>
      <c r="P110" s="32"/>
      <c r="Q110" s="32"/>
      <c r="R110" s="32"/>
      <c r="S110" s="56"/>
    </row>
    <row r="111" spans="1:19" ht="15.75" customHeight="1" x14ac:dyDescent="0.3">
      <c r="A111" s="55"/>
      <c r="B111" s="32"/>
      <c r="C111" s="32"/>
      <c r="D111" s="32"/>
      <c r="E111" s="32"/>
      <c r="F111" s="32"/>
      <c r="G111" s="32"/>
      <c r="H111" s="32"/>
      <c r="I111" s="32"/>
      <c r="J111" s="32"/>
      <c r="K111" s="32"/>
      <c r="L111" s="32"/>
      <c r="M111" s="32"/>
      <c r="N111" s="32"/>
      <c r="O111" s="32"/>
      <c r="P111" s="32"/>
      <c r="Q111" s="32"/>
      <c r="R111" s="32"/>
      <c r="S111" s="56"/>
    </row>
    <row r="112" spans="1:19" ht="15.75" customHeight="1" x14ac:dyDescent="0.3">
      <c r="A112" s="55"/>
      <c r="B112" s="32"/>
      <c r="C112" s="32"/>
      <c r="D112" s="32"/>
      <c r="E112" s="32"/>
      <c r="F112" s="32"/>
      <c r="G112" s="32"/>
      <c r="H112" s="32"/>
      <c r="I112" s="32"/>
      <c r="J112" s="32"/>
      <c r="K112" s="32"/>
      <c r="L112" s="32"/>
      <c r="M112" s="32"/>
      <c r="N112" s="32"/>
      <c r="O112" s="32"/>
      <c r="P112" s="32"/>
      <c r="Q112" s="32"/>
      <c r="R112" s="32"/>
      <c r="S112" s="56"/>
    </row>
    <row r="113" spans="1:19" ht="15.75" customHeight="1" x14ac:dyDescent="0.3">
      <c r="A113" s="55"/>
      <c r="B113" s="32"/>
      <c r="C113" s="32"/>
      <c r="D113" s="32"/>
      <c r="E113" s="32"/>
      <c r="F113" s="32"/>
      <c r="G113" s="32"/>
      <c r="H113" s="32"/>
      <c r="I113" s="32"/>
      <c r="J113" s="32"/>
      <c r="K113" s="32"/>
      <c r="L113" s="32"/>
      <c r="M113" s="32"/>
      <c r="N113" s="32"/>
      <c r="O113" s="32"/>
      <c r="P113" s="32"/>
      <c r="Q113" s="32"/>
      <c r="R113" s="32"/>
      <c r="S113" s="56"/>
    </row>
    <row r="114" spans="1:19" ht="15.75" customHeight="1" x14ac:dyDescent="0.3">
      <c r="A114" s="55"/>
      <c r="B114" s="32"/>
      <c r="C114" s="32"/>
      <c r="D114" s="32"/>
      <c r="E114" s="32"/>
      <c r="F114" s="32"/>
      <c r="G114" s="32"/>
      <c r="H114" s="32"/>
      <c r="I114" s="32"/>
      <c r="J114" s="32"/>
      <c r="K114" s="32"/>
      <c r="L114" s="32"/>
      <c r="M114" s="32"/>
      <c r="N114" s="32"/>
      <c r="O114" s="32"/>
      <c r="P114" s="32"/>
      <c r="Q114" s="32"/>
      <c r="R114" s="32"/>
      <c r="S114" s="56"/>
    </row>
    <row r="115" spans="1:19" ht="15.75" customHeight="1" x14ac:dyDescent="0.3">
      <c r="A115" s="55"/>
      <c r="B115" s="32"/>
      <c r="C115" s="32"/>
      <c r="D115" s="32"/>
      <c r="E115" s="32"/>
      <c r="F115" s="32"/>
      <c r="G115" s="32"/>
      <c r="H115" s="32"/>
      <c r="I115" s="32"/>
      <c r="J115" s="32"/>
      <c r="K115" s="32"/>
      <c r="L115" s="32"/>
      <c r="M115" s="32"/>
      <c r="N115" s="32"/>
      <c r="O115" s="32"/>
      <c r="P115" s="32"/>
      <c r="Q115" s="32"/>
      <c r="R115" s="32"/>
      <c r="S115" s="56"/>
    </row>
    <row r="116" spans="1:19" ht="15.75" customHeight="1" x14ac:dyDescent="0.3">
      <c r="A116" s="55"/>
      <c r="B116" s="32"/>
      <c r="C116" s="32"/>
      <c r="D116" s="32"/>
      <c r="E116" s="32"/>
      <c r="F116" s="32"/>
      <c r="G116" s="32"/>
      <c r="H116" s="32"/>
      <c r="I116" s="32"/>
      <c r="J116" s="32"/>
      <c r="K116" s="32"/>
      <c r="L116" s="32"/>
      <c r="M116" s="32"/>
      <c r="N116" s="32"/>
      <c r="O116" s="32"/>
      <c r="P116" s="32"/>
      <c r="Q116" s="32"/>
      <c r="R116" s="32"/>
      <c r="S116" s="56"/>
    </row>
    <row r="117" spans="1:19" ht="15.75" customHeight="1" x14ac:dyDescent="0.3">
      <c r="A117" s="55"/>
      <c r="B117" s="32"/>
      <c r="C117" s="32"/>
      <c r="D117" s="32"/>
      <c r="E117" s="32"/>
      <c r="F117" s="32"/>
      <c r="G117" s="32"/>
      <c r="H117" s="32"/>
      <c r="I117" s="32"/>
      <c r="J117" s="32"/>
      <c r="K117" s="32"/>
      <c r="L117" s="32"/>
      <c r="M117" s="32"/>
      <c r="N117" s="32"/>
      <c r="O117" s="32"/>
      <c r="P117" s="32"/>
      <c r="Q117" s="32"/>
      <c r="R117" s="32"/>
      <c r="S117" s="56"/>
    </row>
    <row r="118" spans="1:19" ht="15.75" customHeight="1" x14ac:dyDescent="0.3">
      <c r="A118" s="55"/>
      <c r="B118" s="32"/>
      <c r="C118" s="32"/>
      <c r="D118" s="32"/>
      <c r="E118" s="32"/>
      <c r="F118" s="32"/>
      <c r="G118" s="32"/>
      <c r="H118" s="32"/>
      <c r="I118" s="32"/>
      <c r="J118" s="32"/>
      <c r="K118" s="32"/>
      <c r="L118" s="32"/>
      <c r="M118" s="32"/>
      <c r="N118" s="32"/>
      <c r="O118" s="32"/>
      <c r="P118" s="32"/>
      <c r="Q118" s="32"/>
      <c r="R118" s="32"/>
      <c r="S118" s="56"/>
    </row>
    <row r="119" spans="1:19" ht="15.75" customHeight="1" x14ac:dyDescent="0.3">
      <c r="A119" s="55"/>
      <c r="B119" s="32"/>
      <c r="C119" s="32"/>
      <c r="D119" s="32"/>
      <c r="E119" s="32"/>
      <c r="F119" s="32"/>
      <c r="G119" s="32"/>
      <c r="H119" s="32"/>
      <c r="I119" s="32"/>
      <c r="J119" s="32"/>
      <c r="K119" s="32"/>
      <c r="L119" s="32"/>
      <c r="M119" s="32"/>
      <c r="N119" s="32"/>
      <c r="O119" s="32"/>
      <c r="P119" s="32"/>
      <c r="Q119" s="32"/>
      <c r="R119" s="32"/>
      <c r="S119" s="56"/>
    </row>
    <row r="120" spans="1:19" ht="15.75" customHeight="1" x14ac:dyDescent="0.3">
      <c r="A120" s="55"/>
      <c r="B120" s="32"/>
      <c r="C120" s="32"/>
      <c r="D120" s="32"/>
      <c r="E120" s="32"/>
      <c r="F120" s="32"/>
      <c r="G120" s="32"/>
      <c r="H120" s="32"/>
      <c r="I120" s="32"/>
      <c r="J120" s="32"/>
      <c r="K120" s="32"/>
      <c r="L120" s="32"/>
      <c r="M120" s="32"/>
      <c r="N120" s="32"/>
      <c r="O120" s="32"/>
      <c r="P120" s="32"/>
      <c r="Q120" s="32"/>
      <c r="R120" s="32"/>
      <c r="S120" s="56"/>
    </row>
    <row r="121" spans="1:19" ht="15.75" customHeight="1" x14ac:dyDescent="0.3">
      <c r="A121" s="55"/>
      <c r="B121" s="32"/>
      <c r="C121" s="32"/>
      <c r="D121" s="32"/>
      <c r="E121" s="32"/>
      <c r="F121" s="32"/>
      <c r="G121" s="32"/>
      <c r="H121" s="32"/>
      <c r="I121" s="32"/>
      <c r="J121" s="32"/>
      <c r="K121" s="32"/>
      <c r="L121" s="32"/>
      <c r="M121" s="32"/>
      <c r="N121" s="32"/>
      <c r="O121" s="32"/>
      <c r="P121" s="32"/>
      <c r="Q121" s="32"/>
      <c r="R121" s="32"/>
      <c r="S121" s="56"/>
    </row>
    <row r="122" spans="1:19" ht="15.75" customHeight="1" x14ac:dyDescent="0.3">
      <c r="A122" s="55"/>
      <c r="B122" s="32"/>
      <c r="C122" s="32"/>
      <c r="D122" s="32"/>
      <c r="E122" s="32"/>
      <c r="F122" s="32"/>
      <c r="G122" s="32"/>
      <c r="H122" s="32"/>
      <c r="I122" s="32"/>
      <c r="J122" s="32"/>
      <c r="K122" s="32"/>
      <c r="L122" s="32"/>
      <c r="M122" s="32"/>
      <c r="N122" s="32"/>
      <c r="O122" s="32"/>
      <c r="P122" s="32"/>
      <c r="Q122" s="32"/>
      <c r="R122" s="32"/>
      <c r="S122" s="56"/>
    </row>
    <row r="123" spans="1:19" ht="15.75" customHeight="1" x14ac:dyDescent="0.3">
      <c r="A123" s="55"/>
      <c r="B123" s="32"/>
      <c r="C123" s="32"/>
      <c r="D123" s="32"/>
      <c r="E123" s="32"/>
      <c r="F123" s="32"/>
      <c r="G123" s="32"/>
      <c r="H123" s="32"/>
      <c r="I123" s="32"/>
      <c r="J123" s="32"/>
      <c r="K123" s="32"/>
      <c r="L123" s="32"/>
      <c r="M123" s="32"/>
      <c r="N123" s="32"/>
      <c r="O123" s="32"/>
      <c r="P123" s="32"/>
      <c r="Q123" s="32"/>
      <c r="R123" s="32"/>
      <c r="S123" s="56"/>
    </row>
    <row r="124" spans="1:19" ht="15.75" customHeight="1" x14ac:dyDescent="0.3">
      <c r="A124" s="55"/>
      <c r="B124" s="32"/>
      <c r="C124" s="32"/>
      <c r="D124" s="32"/>
      <c r="E124" s="32"/>
      <c r="F124" s="32"/>
      <c r="G124" s="32"/>
      <c r="H124" s="32"/>
      <c r="I124" s="32"/>
      <c r="J124" s="32"/>
      <c r="K124" s="32"/>
      <c r="L124" s="32"/>
      <c r="M124" s="32"/>
      <c r="N124" s="32"/>
      <c r="O124" s="32"/>
      <c r="P124" s="32"/>
      <c r="Q124" s="32"/>
      <c r="R124" s="32"/>
      <c r="S124" s="56"/>
    </row>
    <row r="125" spans="1:19" ht="15.75" customHeight="1" x14ac:dyDescent="0.3">
      <c r="A125" s="55"/>
      <c r="B125" s="32"/>
      <c r="C125" s="32"/>
      <c r="D125" s="32"/>
      <c r="E125" s="32"/>
      <c r="F125" s="32"/>
      <c r="G125" s="32"/>
      <c r="H125" s="32"/>
      <c r="I125" s="32"/>
      <c r="J125" s="32"/>
      <c r="K125" s="32"/>
      <c r="L125" s="32"/>
      <c r="M125" s="32"/>
      <c r="N125" s="32"/>
      <c r="O125" s="32"/>
      <c r="P125" s="32"/>
      <c r="Q125" s="32"/>
      <c r="R125" s="32"/>
      <c r="S125" s="56"/>
    </row>
    <row r="126" spans="1:19" ht="15.75" customHeight="1" x14ac:dyDescent="0.3">
      <c r="A126" s="55"/>
      <c r="B126" s="32"/>
      <c r="C126" s="32"/>
      <c r="D126" s="32"/>
      <c r="E126" s="32"/>
      <c r="F126" s="32"/>
      <c r="G126" s="32"/>
      <c r="H126" s="32"/>
      <c r="I126" s="32"/>
      <c r="J126" s="32"/>
      <c r="K126" s="32"/>
      <c r="L126" s="32"/>
      <c r="M126" s="32"/>
      <c r="N126" s="32"/>
      <c r="O126" s="32"/>
      <c r="P126" s="32"/>
      <c r="Q126" s="32"/>
      <c r="R126" s="32"/>
      <c r="S126" s="56"/>
    </row>
    <row r="127" spans="1:19" ht="15.75" customHeight="1" x14ac:dyDescent="0.3">
      <c r="A127" s="55"/>
      <c r="B127" s="32"/>
      <c r="C127" s="32"/>
      <c r="D127" s="32"/>
      <c r="E127" s="32"/>
      <c r="F127" s="32"/>
      <c r="G127" s="32"/>
      <c r="H127" s="32"/>
      <c r="I127" s="32"/>
      <c r="J127" s="32"/>
      <c r="K127" s="32"/>
      <c r="L127" s="32"/>
      <c r="M127" s="32"/>
      <c r="N127" s="32"/>
      <c r="O127" s="32"/>
      <c r="P127" s="32"/>
      <c r="Q127" s="32"/>
      <c r="R127" s="32"/>
      <c r="S127" s="56"/>
    </row>
    <row r="128" spans="1:19" ht="15.75" customHeight="1" x14ac:dyDescent="0.3">
      <c r="A128" s="55"/>
      <c r="B128" s="32"/>
      <c r="C128" s="32"/>
      <c r="D128" s="32"/>
      <c r="E128" s="32"/>
      <c r="F128" s="32"/>
      <c r="G128" s="32"/>
      <c r="H128" s="32"/>
      <c r="I128" s="32"/>
      <c r="J128" s="32"/>
      <c r="K128" s="32"/>
      <c r="L128" s="32"/>
      <c r="M128" s="32"/>
      <c r="N128" s="32"/>
      <c r="O128" s="32"/>
      <c r="P128" s="32"/>
      <c r="Q128" s="32"/>
      <c r="R128" s="32"/>
      <c r="S128" s="56"/>
    </row>
    <row r="129" spans="1:19" ht="15.75" customHeight="1" x14ac:dyDescent="0.3">
      <c r="A129" s="55"/>
      <c r="B129" s="32"/>
      <c r="C129" s="32"/>
      <c r="D129" s="32"/>
      <c r="E129" s="32"/>
      <c r="F129" s="32"/>
      <c r="G129" s="32"/>
      <c r="H129" s="32"/>
      <c r="I129" s="32"/>
      <c r="J129" s="32"/>
      <c r="K129" s="32"/>
      <c r="L129" s="32"/>
      <c r="M129" s="32"/>
      <c r="N129" s="32"/>
      <c r="O129" s="32"/>
      <c r="P129" s="32"/>
      <c r="Q129" s="32"/>
      <c r="R129" s="32"/>
      <c r="S129" s="56"/>
    </row>
    <row r="130" spans="1:19" ht="15.75" customHeight="1" x14ac:dyDescent="0.3">
      <c r="A130" s="55"/>
      <c r="B130" s="32"/>
      <c r="C130" s="32"/>
      <c r="D130" s="32"/>
      <c r="E130" s="32"/>
      <c r="F130" s="32"/>
      <c r="G130" s="32"/>
      <c r="H130" s="32"/>
      <c r="I130" s="32"/>
      <c r="J130" s="32"/>
      <c r="K130" s="32"/>
      <c r="L130" s="32"/>
      <c r="M130" s="32"/>
      <c r="N130" s="32"/>
      <c r="O130" s="32"/>
      <c r="P130" s="32"/>
      <c r="Q130" s="32"/>
      <c r="R130" s="32"/>
      <c r="S130" s="56"/>
    </row>
    <row r="131" spans="1:19" ht="15.75" customHeight="1" x14ac:dyDescent="0.3">
      <c r="A131" s="55"/>
      <c r="B131" s="32"/>
      <c r="C131" s="32"/>
      <c r="D131" s="32"/>
      <c r="E131" s="32"/>
      <c r="F131" s="32"/>
      <c r="G131" s="32"/>
      <c r="H131" s="32"/>
      <c r="I131" s="32"/>
      <c r="J131" s="32"/>
      <c r="K131" s="32"/>
      <c r="L131" s="32"/>
      <c r="M131" s="32"/>
      <c r="N131" s="32"/>
      <c r="O131" s="32"/>
      <c r="P131" s="32"/>
      <c r="Q131" s="32"/>
      <c r="R131" s="32"/>
      <c r="S131" s="56"/>
    </row>
    <row r="132" spans="1:19" ht="15.75" customHeight="1" x14ac:dyDescent="0.3">
      <c r="A132" s="55"/>
      <c r="B132" s="32"/>
      <c r="C132" s="32"/>
      <c r="D132" s="32"/>
      <c r="E132" s="32"/>
      <c r="F132" s="32"/>
      <c r="G132" s="32"/>
      <c r="H132" s="32"/>
      <c r="I132" s="32"/>
      <c r="J132" s="32"/>
      <c r="K132" s="32"/>
      <c r="L132" s="32"/>
      <c r="M132" s="32"/>
      <c r="N132" s="32"/>
      <c r="O132" s="32"/>
      <c r="P132" s="32"/>
      <c r="Q132" s="32"/>
      <c r="R132" s="32"/>
      <c r="S132" s="56"/>
    </row>
    <row r="133" spans="1:19" ht="15.75" customHeight="1" x14ac:dyDescent="0.3">
      <c r="A133" s="55"/>
      <c r="B133" s="32"/>
      <c r="C133" s="32"/>
      <c r="D133" s="32"/>
      <c r="E133" s="32"/>
      <c r="F133" s="32"/>
      <c r="G133" s="32"/>
      <c r="H133" s="32"/>
      <c r="I133" s="32"/>
      <c r="J133" s="32"/>
      <c r="K133" s="32"/>
      <c r="L133" s="32"/>
      <c r="M133" s="32"/>
      <c r="N133" s="32"/>
      <c r="O133" s="32"/>
      <c r="P133" s="32"/>
      <c r="Q133" s="32"/>
      <c r="R133" s="32"/>
      <c r="S133" s="56"/>
    </row>
    <row r="134" spans="1:19" ht="15.75" customHeight="1" x14ac:dyDescent="0.3">
      <c r="A134" s="55"/>
      <c r="B134" s="32"/>
      <c r="C134" s="32"/>
      <c r="D134" s="32"/>
      <c r="E134" s="32"/>
      <c r="F134" s="32"/>
      <c r="G134" s="32"/>
      <c r="H134" s="32"/>
      <c r="I134" s="32"/>
      <c r="J134" s="32"/>
      <c r="K134" s="32"/>
      <c r="L134" s="32"/>
      <c r="M134" s="32"/>
      <c r="N134" s="32"/>
      <c r="O134" s="32"/>
      <c r="P134" s="32"/>
      <c r="Q134" s="32"/>
      <c r="R134" s="32"/>
      <c r="S134" s="56"/>
    </row>
    <row r="135" spans="1:19" ht="15.75" customHeight="1" x14ac:dyDescent="0.3">
      <c r="A135" s="55"/>
      <c r="B135" s="32"/>
      <c r="C135" s="32"/>
      <c r="D135" s="32"/>
      <c r="E135" s="32"/>
      <c r="F135" s="32"/>
      <c r="G135" s="32"/>
      <c r="H135" s="32"/>
      <c r="I135" s="32"/>
      <c r="J135" s="32"/>
      <c r="K135" s="32"/>
      <c r="L135" s="32"/>
      <c r="M135" s="32"/>
      <c r="N135" s="32"/>
      <c r="O135" s="32"/>
      <c r="P135" s="32"/>
      <c r="Q135" s="32"/>
      <c r="R135" s="32"/>
      <c r="S135" s="56"/>
    </row>
    <row r="136" spans="1:19" ht="15.75" customHeight="1" x14ac:dyDescent="0.3">
      <c r="A136" s="55"/>
      <c r="B136" s="32"/>
      <c r="C136" s="32"/>
      <c r="D136" s="32"/>
      <c r="E136" s="32"/>
      <c r="F136" s="32"/>
      <c r="G136" s="32"/>
      <c r="H136" s="32"/>
      <c r="I136" s="32"/>
      <c r="J136" s="32"/>
      <c r="K136" s="32"/>
      <c r="L136" s="32"/>
      <c r="M136" s="32"/>
      <c r="N136" s="32"/>
      <c r="O136" s="32"/>
      <c r="P136" s="32"/>
      <c r="Q136" s="32"/>
      <c r="R136" s="32"/>
      <c r="S136" s="56"/>
    </row>
    <row r="137" spans="1:19" ht="15.75" customHeight="1" x14ac:dyDescent="0.3">
      <c r="A137" s="55"/>
      <c r="B137" s="32"/>
      <c r="C137" s="32"/>
      <c r="D137" s="32"/>
      <c r="E137" s="32"/>
      <c r="F137" s="32"/>
      <c r="G137" s="32"/>
      <c r="H137" s="32"/>
      <c r="I137" s="32"/>
      <c r="J137" s="32"/>
      <c r="K137" s="32"/>
      <c r="L137" s="32"/>
      <c r="M137" s="32"/>
      <c r="N137" s="32"/>
      <c r="O137" s="32"/>
      <c r="P137" s="32"/>
      <c r="Q137" s="32"/>
      <c r="R137" s="32"/>
      <c r="S137" s="56"/>
    </row>
    <row r="138" spans="1:19" ht="15.75" customHeight="1" x14ac:dyDescent="0.3">
      <c r="A138" s="55"/>
      <c r="B138" s="32"/>
      <c r="C138" s="32"/>
      <c r="D138" s="32"/>
      <c r="E138" s="32"/>
      <c r="F138" s="32"/>
      <c r="G138" s="32"/>
      <c r="H138" s="32"/>
      <c r="I138" s="32"/>
      <c r="J138" s="32"/>
      <c r="K138" s="32"/>
      <c r="L138" s="32"/>
      <c r="M138" s="32"/>
      <c r="N138" s="32"/>
      <c r="O138" s="32"/>
      <c r="P138" s="32"/>
      <c r="Q138" s="32"/>
      <c r="R138" s="32"/>
      <c r="S138" s="56"/>
    </row>
    <row r="139" spans="1:19" ht="15.75" customHeight="1" x14ac:dyDescent="0.3">
      <c r="A139" s="55"/>
      <c r="B139" s="32"/>
      <c r="C139" s="32"/>
      <c r="D139" s="32"/>
      <c r="E139" s="32"/>
      <c r="F139" s="32"/>
      <c r="G139" s="32"/>
      <c r="H139" s="32"/>
      <c r="I139" s="32"/>
      <c r="J139" s="32"/>
      <c r="K139" s="32"/>
      <c r="L139" s="32"/>
      <c r="M139" s="32"/>
      <c r="N139" s="32"/>
      <c r="O139" s="32"/>
      <c r="P139" s="32"/>
      <c r="Q139" s="32"/>
      <c r="R139" s="32"/>
      <c r="S139" s="56"/>
    </row>
    <row r="140" spans="1:19" ht="15.75" customHeight="1" x14ac:dyDescent="0.3">
      <c r="A140" s="55"/>
      <c r="B140" s="32"/>
      <c r="C140" s="32"/>
      <c r="D140" s="32"/>
      <c r="E140" s="32"/>
      <c r="F140" s="32"/>
      <c r="G140" s="32"/>
      <c r="H140" s="32"/>
      <c r="I140" s="32"/>
      <c r="J140" s="32"/>
      <c r="K140" s="32"/>
      <c r="L140" s="32"/>
      <c r="M140" s="32"/>
      <c r="N140" s="32"/>
      <c r="O140" s="32"/>
      <c r="P140" s="32"/>
      <c r="Q140" s="32"/>
      <c r="R140" s="32"/>
      <c r="S140" s="56"/>
    </row>
    <row r="141" spans="1:19" ht="15.75" customHeight="1" x14ac:dyDescent="0.3">
      <c r="A141" s="55"/>
      <c r="B141" s="32"/>
      <c r="C141" s="32"/>
      <c r="D141" s="32"/>
      <c r="E141" s="32"/>
      <c r="F141" s="32"/>
      <c r="G141" s="32"/>
      <c r="H141" s="32"/>
      <c r="I141" s="32"/>
      <c r="J141" s="32"/>
      <c r="K141" s="32"/>
      <c r="L141" s="32"/>
      <c r="M141" s="32"/>
      <c r="N141" s="32"/>
      <c r="O141" s="32"/>
      <c r="P141" s="32"/>
      <c r="Q141" s="32"/>
      <c r="R141" s="32"/>
      <c r="S141" s="56"/>
    </row>
    <row r="142" spans="1:19" ht="15.75" customHeight="1" x14ac:dyDescent="0.3">
      <c r="A142" s="55"/>
      <c r="B142" s="32"/>
      <c r="C142" s="32"/>
      <c r="D142" s="32"/>
      <c r="E142" s="32"/>
      <c r="F142" s="32"/>
      <c r="G142" s="32"/>
      <c r="H142" s="32"/>
      <c r="I142" s="32"/>
      <c r="J142" s="32"/>
      <c r="K142" s="32"/>
      <c r="L142" s="32"/>
      <c r="M142" s="32"/>
      <c r="N142" s="32"/>
      <c r="O142" s="32"/>
      <c r="P142" s="32"/>
      <c r="Q142" s="32"/>
      <c r="R142" s="32"/>
      <c r="S142" s="56"/>
    </row>
    <row r="143" spans="1:19" ht="15.75" customHeight="1" x14ac:dyDescent="0.3">
      <c r="A143" s="55"/>
      <c r="B143" s="32"/>
      <c r="C143" s="32"/>
      <c r="D143" s="32"/>
      <c r="E143" s="32"/>
      <c r="F143" s="32"/>
      <c r="G143" s="32"/>
      <c r="H143" s="32"/>
      <c r="I143" s="32"/>
      <c r="J143" s="32"/>
      <c r="K143" s="32"/>
      <c r="L143" s="32"/>
      <c r="M143" s="32"/>
      <c r="N143" s="32"/>
      <c r="O143" s="32"/>
      <c r="P143" s="32"/>
      <c r="Q143" s="32"/>
      <c r="R143" s="32"/>
      <c r="S143" s="56"/>
    </row>
    <row r="144" spans="1:19" ht="15.75" customHeight="1" x14ac:dyDescent="0.3">
      <c r="A144" s="55"/>
      <c r="B144" s="32"/>
      <c r="C144" s="32"/>
      <c r="D144" s="32"/>
      <c r="E144" s="32"/>
      <c r="F144" s="32"/>
      <c r="G144" s="32"/>
      <c r="H144" s="32"/>
      <c r="I144" s="32"/>
      <c r="J144" s="32"/>
      <c r="K144" s="32"/>
      <c r="L144" s="32"/>
      <c r="M144" s="32"/>
      <c r="N144" s="32"/>
      <c r="O144" s="32"/>
      <c r="P144" s="32"/>
      <c r="Q144" s="32"/>
      <c r="R144" s="32"/>
      <c r="S144" s="56"/>
    </row>
    <row r="145" spans="1:19" ht="15.75" customHeight="1" x14ac:dyDescent="0.3">
      <c r="A145" s="55"/>
      <c r="B145" s="32"/>
      <c r="C145" s="32"/>
      <c r="D145" s="32"/>
      <c r="E145" s="32"/>
      <c r="F145" s="32"/>
      <c r="G145" s="32"/>
      <c r="H145" s="32"/>
      <c r="I145" s="32"/>
      <c r="J145" s="32"/>
      <c r="K145" s="32"/>
      <c r="L145" s="32"/>
      <c r="M145" s="32"/>
      <c r="N145" s="32"/>
      <c r="O145" s="32"/>
      <c r="P145" s="32"/>
      <c r="Q145" s="32"/>
      <c r="R145" s="32"/>
      <c r="S145" s="56"/>
    </row>
    <row r="146" spans="1:19" ht="15.75" customHeight="1" x14ac:dyDescent="0.3">
      <c r="A146" s="55"/>
      <c r="B146" s="32"/>
      <c r="C146" s="32"/>
      <c r="D146" s="32"/>
      <c r="E146" s="32"/>
      <c r="F146" s="32"/>
      <c r="G146" s="32"/>
      <c r="H146" s="32"/>
      <c r="I146" s="32"/>
      <c r="J146" s="32"/>
      <c r="K146" s="32"/>
      <c r="L146" s="32"/>
      <c r="M146" s="32"/>
      <c r="N146" s="32"/>
      <c r="O146" s="32"/>
      <c r="P146" s="32"/>
      <c r="Q146" s="32"/>
      <c r="R146" s="32"/>
      <c r="S146" s="56"/>
    </row>
    <row r="147" spans="1:19" ht="15.75" customHeight="1" x14ac:dyDescent="0.3">
      <c r="A147" s="55"/>
      <c r="B147" s="32"/>
      <c r="C147" s="32"/>
      <c r="D147" s="32"/>
      <c r="E147" s="32"/>
      <c r="F147" s="32"/>
      <c r="G147" s="32"/>
      <c r="H147" s="32"/>
      <c r="I147" s="32"/>
      <c r="J147" s="32"/>
      <c r="K147" s="32"/>
      <c r="L147" s="32"/>
      <c r="M147" s="32"/>
      <c r="N147" s="32"/>
      <c r="O147" s="32"/>
      <c r="P147" s="32"/>
      <c r="Q147" s="32"/>
      <c r="R147" s="32"/>
      <c r="S147" s="56"/>
    </row>
    <row r="148" spans="1:19" ht="15.75" customHeight="1" x14ac:dyDescent="0.3">
      <c r="A148" s="55"/>
      <c r="B148" s="32"/>
      <c r="C148" s="32"/>
      <c r="D148" s="32"/>
      <c r="E148" s="32"/>
      <c r="F148" s="32"/>
      <c r="G148" s="32"/>
      <c r="H148" s="32"/>
      <c r="I148" s="32"/>
      <c r="J148" s="32"/>
      <c r="K148" s="32"/>
      <c r="L148" s="32"/>
      <c r="M148" s="32"/>
      <c r="N148" s="32"/>
      <c r="O148" s="32"/>
      <c r="P148" s="32"/>
      <c r="Q148" s="32"/>
      <c r="R148" s="32"/>
      <c r="S148" s="56"/>
    </row>
    <row r="149" spans="1:19" ht="15.75" customHeight="1" x14ac:dyDescent="0.3">
      <c r="A149" s="55"/>
      <c r="B149" s="32"/>
      <c r="C149" s="32"/>
      <c r="D149" s="32"/>
      <c r="E149" s="32"/>
      <c r="F149" s="32"/>
      <c r="G149" s="32"/>
      <c r="H149" s="32"/>
      <c r="I149" s="32"/>
      <c r="J149" s="32"/>
      <c r="K149" s="32"/>
      <c r="L149" s="32"/>
      <c r="M149" s="32"/>
      <c r="N149" s="32"/>
      <c r="O149" s="32"/>
      <c r="P149" s="32"/>
      <c r="Q149" s="32"/>
      <c r="R149" s="32"/>
      <c r="S149" s="56"/>
    </row>
    <row r="150" spans="1:19" ht="15.75" customHeight="1" x14ac:dyDescent="0.3">
      <c r="A150" s="55"/>
      <c r="B150" s="32"/>
      <c r="C150" s="32"/>
      <c r="D150" s="32"/>
      <c r="E150" s="32"/>
      <c r="F150" s="32"/>
      <c r="G150" s="32"/>
      <c r="H150" s="32"/>
      <c r="I150" s="32"/>
      <c r="J150" s="32"/>
      <c r="K150" s="32"/>
      <c r="L150" s="32"/>
      <c r="M150" s="32"/>
      <c r="N150" s="32"/>
      <c r="O150" s="32"/>
      <c r="P150" s="32"/>
      <c r="Q150" s="32"/>
      <c r="R150" s="32"/>
      <c r="S150" s="56"/>
    </row>
    <row r="151" spans="1:19" ht="15.75" customHeight="1" x14ac:dyDescent="0.3">
      <c r="A151" s="55"/>
      <c r="B151" s="32"/>
      <c r="C151" s="32"/>
      <c r="D151" s="32"/>
      <c r="E151" s="32"/>
      <c r="F151" s="32"/>
      <c r="G151" s="32"/>
      <c r="H151" s="32"/>
      <c r="I151" s="32"/>
      <c r="J151" s="32"/>
      <c r="K151" s="32"/>
      <c r="L151" s="32"/>
      <c r="M151" s="32"/>
      <c r="N151" s="32"/>
      <c r="O151" s="32"/>
      <c r="P151" s="32"/>
      <c r="Q151" s="32"/>
      <c r="R151" s="32"/>
      <c r="S151" s="56"/>
    </row>
    <row r="152" spans="1:19" ht="15.75" customHeight="1" x14ac:dyDescent="0.3">
      <c r="A152" s="55"/>
      <c r="B152" s="32"/>
      <c r="C152" s="32"/>
      <c r="D152" s="32"/>
      <c r="E152" s="32"/>
      <c r="F152" s="32"/>
      <c r="G152" s="32"/>
      <c r="H152" s="32"/>
      <c r="I152" s="32"/>
      <c r="J152" s="32"/>
      <c r="K152" s="32"/>
      <c r="L152" s="32"/>
      <c r="M152" s="32"/>
      <c r="N152" s="32"/>
      <c r="O152" s="32"/>
      <c r="P152" s="32"/>
      <c r="Q152" s="32"/>
      <c r="R152" s="32"/>
      <c r="S152" s="56"/>
    </row>
    <row r="153" spans="1:19" ht="15.75" customHeight="1" x14ac:dyDescent="0.3">
      <c r="A153" s="55"/>
      <c r="B153" s="32"/>
      <c r="C153" s="32"/>
      <c r="D153" s="32"/>
      <c r="E153" s="32"/>
      <c r="F153" s="32"/>
      <c r="G153" s="32"/>
      <c r="H153" s="32"/>
      <c r="I153" s="32"/>
      <c r="J153" s="32"/>
      <c r="K153" s="32"/>
      <c r="L153" s="32"/>
      <c r="M153" s="32"/>
      <c r="N153" s="32"/>
      <c r="O153" s="32"/>
      <c r="P153" s="32"/>
      <c r="Q153" s="32"/>
      <c r="R153" s="32"/>
      <c r="S153" s="56"/>
    </row>
    <row r="154" spans="1:19" ht="15.75" customHeight="1" x14ac:dyDescent="0.3">
      <c r="A154" s="55"/>
      <c r="B154" s="32"/>
      <c r="C154" s="32"/>
      <c r="D154" s="32"/>
      <c r="E154" s="32"/>
      <c r="F154" s="32"/>
      <c r="G154" s="32"/>
      <c r="H154" s="32"/>
      <c r="I154" s="32"/>
      <c r="J154" s="32"/>
      <c r="K154" s="32"/>
      <c r="L154" s="32"/>
      <c r="M154" s="32"/>
      <c r="N154" s="32"/>
      <c r="O154" s="32"/>
      <c r="P154" s="32"/>
      <c r="Q154" s="32"/>
      <c r="R154" s="32"/>
      <c r="S154" s="56"/>
    </row>
    <row r="155" spans="1:19" ht="15.75" customHeight="1" x14ac:dyDescent="0.3">
      <c r="A155" s="55"/>
      <c r="B155" s="32"/>
      <c r="C155" s="32"/>
      <c r="D155" s="32"/>
      <c r="E155" s="32"/>
      <c r="F155" s="32"/>
      <c r="G155" s="32"/>
      <c r="H155" s="32"/>
      <c r="I155" s="32"/>
      <c r="J155" s="32"/>
      <c r="K155" s="32"/>
      <c r="L155" s="32"/>
      <c r="M155" s="32"/>
      <c r="N155" s="32"/>
      <c r="O155" s="32"/>
      <c r="P155" s="32"/>
      <c r="Q155" s="32"/>
      <c r="R155" s="32"/>
      <c r="S155" s="56"/>
    </row>
    <row r="156" spans="1:19" ht="15.75" customHeight="1" x14ac:dyDescent="0.3">
      <c r="A156" s="55"/>
      <c r="B156" s="32"/>
      <c r="C156" s="32"/>
      <c r="D156" s="32"/>
      <c r="E156" s="32"/>
      <c r="F156" s="32"/>
      <c r="G156" s="32"/>
      <c r="H156" s="32"/>
      <c r="I156" s="32"/>
      <c r="J156" s="32"/>
      <c r="K156" s="32"/>
      <c r="L156" s="32"/>
      <c r="M156" s="32"/>
      <c r="N156" s="32"/>
      <c r="O156" s="32"/>
      <c r="P156" s="32"/>
      <c r="Q156" s="32"/>
      <c r="R156" s="32"/>
      <c r="S156" s="56"/>
    </row>
    <row r="157" spans="1:19" ht="15.75" customHeight="1" x14ac:dyDescent="0.3">
      <c r="A157" s="55"/>
      <c r="B157" s="32"/>
      <c r="C157" s="32"/>
      <c r="D157" s="32"/>
      <c r="E157" s="32"/>
      <c r="F157" s="32"/>
      <c r="G157" s="32"/>
      <c r="H157" s="32"/>
      <c r="I157" s="32"/>
      <c r="J157" s="32"/>
      <c r="K157" s="32"/>
      <c r="L157" s="32"/>
      <c r="M157" s="32"/>
      <c r="N157" s="32"/>
      <c r="O157" s="32"/>
      <c r="P157" s="32"/>
      <c r="Q157" s="32"/>
      <c r="R157" s="32"/>
      <c r="S157" s="56"/>
    </row>
    <row r="158" spans="1:19" ht="15.75" customHeight="1" x14ac:dyDescent="0.3">
      <c r="A158" s="55"/>
      <c r="B158" s="32"/>
      <c r="C158" s="32"/>
      <c r="D158" s="32"/>
      <c r="E158" s="32"/>
      <c r="F158" s="32"/>
      <c r="G158" s="32"/>
      <c r="H158" s="32"/>
      <c r="I158" s="32"/>
      <c r="J158" s="32"/>
      <c r="K158" s="32"/>
      <c r="L158" s="32"/>
      <c r="M158" s="32"/>
      <c r="N158" s="32"/>
      <c r="O158" s="32"/>
      <c r="P158" s="32"/>
      <c r="Q158" s="32"/>
      <c r="R158" s="32"/>
      <c r="S158" s="56"/>
    </row>
    <row r="159" spans="1:19" ht="15.75" customHeight="1" x14ac:dyDescent="0.3">
      <c r="A159" s="55"/>
      <c r="B159" s="32"/>
      <c r="C159" s="32"/>
      <c r="D159" s="32"/>
      <c r="E159" s="32"/>
      <c r="F159" s="32"/>
      <c r="G159" s="32"/>
      <c r="H159" s="32"/>
      <c r="I159" s="32"/>
      <c r="J159" s="32"/>
      <c r="K159" s="32"/>
      <c r="L159" s="32"/>
      <c r="M159" s="32"/>
      <c r="N159" s="32"/>
      <c r="O159" s="32"/>
      <c r="P159" s="32"/>
      <c r="Q159" s="32"/>
      <c r="R159" s="32"/>
      <c r="S159" s="56"/>
    </row>
    <row r="160" spans="1:19" ht="15.75" customHeight="1" x14ac:dyDescent="0.3">
      <c r="A160" s="55"/>
      <c r="B160" s="32"/>
      <c r="C160" s="32"/>
      <c r="D160" s="32"/>
      <c r="E160" s="32"/>
      <c r="F160" s="32"/>
      <c r="G160" s="32"/>
      <c r="H160" s="32"/>
      <c r="I160" s="32"/>
      <c r="J160" s="32"/>
      <c r="K160" s="32"/>
      <c r="L160" s="32"/>
      <c r="M160" s="32"/>
      <c r="N160" s="32"/>
      <c r="O160" s="32"/>
      <c r="P160" s="32"/>
      <c r="Q160" s="32"/>
      <c r="R160" s="32"/>
      <c r="S160" s="56"/>
    </row>
    <row r="161" spans="1:19" ht="15.75" customHeight="1" x14ac:dyDescent="0.3">
      <c r="A161" s="55"/>
      <c r="B161" s="32"/>
      <c r="C161" s="32"/>
      <c r="D161" s="32"/>
      <c r="E161" s="32"/>
      <c r="F161" s="32"/>
      <c r="G161" s="32"/>
      <c r="H161" s="32"/>
      <c r="I161" s="32"/>
      <c r="J161" s="32"/>
      <c r="K161" s="32"/>
      <c r="L161" s="32"/>
      <c r="M161" s="32"/>
      <c r="N161" s="32"/>
      <c r="O161" s="32"/>
      <c r="P161" s="32"/>
      <c r="Q161" s="32"/>
      <c r="R161" s="32"/>
      <c r="S161" s="56"/>
    </row>
    <row r="162" spans="1:19" ht="15.75" customHeight="1" x14ac:dyDescent="0.3">
      <c r="A162" s="55"/>
      <c r="B162" s="32"/>
      <c r="C162" s="32"/>
      <c r="D162" s="32"/>
      <c r="E162" s="32"/>
      <c r="F162" s="32"/>
      <c r="G162" s="32"/>
      <c r="H162" s="32"/>
      <c r="I162" s="32"/>
      <c r="J162" s="32"/>
      <c r="K162" s="32"/>
      <c r="L162" s="32"/>
      <c r="M162" s="32"/>
      <c r="N162" s="32"/>
      <c r="O162" s="32"/>
      <c r="P162" s="32"/>
      <c r="Q162" s="32"/>
      <c r="R162" s="32"/>
      <c r="S162" s="56"/>
    </row>
    <row r="163" spans="1:19" ht="15.75" customHeight="1" x14ac:dyDescent="0.3">
      <c r="A163" s="55"/>
      <c r="B163" s="32"/>
      <c r="C163" s="32"/>
      <c r="D163" s="32"/>
      <c r="E163" s="32"/>
      <c r="F163" s="32"/>
      <c r="G163" s="32"/>
      <c r="H163" s="32"/>
      <c r="I163" s="32"/>
      <c r="J163" s="32"/>
      <c r="K163" s="32"/>
      <c r="L163" s="32"/>
      <c r="M163" s="32"/>
      <c r="N163" s="32"/>
      <c r="O163" s="32"/>
      <c r="P163" s="32"/>
      <c r="Q163" s="32"/>
      <c r="R163" s="32"/>
      <c r="S163" s="56"/>
    </row>
    <row r="164" spans="1:19" ht="15.75" customHeight="1" x14ac:dyDescent="0.3">
      <c r="A164" s="55"/>
      <c r="B164" s="32"/>
      <c r="C164" s="32"/>
      <c r="D164" s="32"/>
      <c r="E164" s="32"/>
      <c r="F164" s="32"/>
      <c r="G164" s="32"/>
      <c r="H164" s="32"/>
      <c r="I164" s="32"/>
      <c r="J164" s="32"/>
      <c r="K164" s="32"/>
      <c r="L164" s="32"/>
      <c r="M164" s="32"/>
      <c r="N164" s="32"/>
      <c r="O164" s="32"/>
      <c r="P164" s="32"/>
      <c r="Q164" s="32"/>
      <c r="R164" s="32"/>
      <c r="S164" s="56"/>
    </row>
    <row r="165" spans="1:19" ht="15.75" customHeight="1" x14ac:dyDescent="0.3">
      <c r="A165" s="55"/>
      <c r="B165" s="32"/>
      <c r="C165" s="32"/>
      <c r="D165" s="32"/>
      <c r="E165" s="32"/>
      <c r="F165" s="32"/>
      <c r="G165" s="32"/>
      <c r="H165" s="32"/>
      <c r="I165" s="32"/>
      <c r="J165" s="32"/>
      <c r="K165" s="32"/>
      <c r="L165" s="32"/>
      <c r="M165" s="32"/>
      <c r="N165" s="32"/>
      <c r="O165" s="32"/>
      <c r="P165" s="32"/>
      <c r="Q165" s="32"/>
      <c r="R165" s="32"/>
      <c r="S165" s="56"/>
    </row>
    <row r="166" spans="1:19" ht="15.75" customHeight="1" x14ac:dyDescent="0.3">
      <c r="A166" s="55"/>
      <c r="B166" s="32"/>
      <c r="C166" s="32"/>
      <c r="D166" s="32"/>
      <c r="E166" s="32"/>
      <c r="F166" s="32"/>
      <c r="G166" s="32"/>
      <c r="H166" s="32"/>
      <c r="I166" s="32"/>
      <c r="J166" s="32"/>
      <c r="K166" s="32"/>
      <c r="L166" s="32"/>
      <c r="M166" s="32"/>
      <c r="N166" s="32"/>
      <c r="O166" s="32"/>
      <c r="P166" s="32"/>
      <c r="Q166" s="32"/>
      <c r="R166" s="32"/>
      <c r="S166" s="56"/>
    </row>
    <row r="167" spans="1:19" ht="15.75" customHeight="1" x14ac:dyDescent="0.3">
      <c r="A167" s="55"/>
      <c r="B167" s="32"/>
      <c r="C167" s="32"/>
      <c r="D167" s="32"/>
      <c r="E167" s="32"/>
      <c r="F167" s="32"/>
      <c r="G167" s="32"/>
      <c r="H167" s="32"/>
      <c r="I167" s="32"/>
      <c r="J167" s="32"/>
      <c r="K167" s="32"/>
      <c r="L167" s="32"/>
      <c r="M167" s="32"/>
      <c r="N167" s="32"/>
      <c r="O167" s="32"/>
      <c r="P167" s="32"/>
      <c r="Q167" s="32"/>
      <c r="R167" s="32"/>
      <c r="S167" s="56"/>
    </row>
    <row r="168" spans="1:19" ht="15.75" customHeight="1" x14ac:dyDescent="0.3">
      <c r="A168" s="55"/>
      <c r="B168" s="32"/>
      <c r="C168" s="32"/>
      <c r="D168" s="32"/>
      <c r="E168" s="32"/>
      <c r="F168" s="32"/>
      <c r="G168" s="32"/>
      <c r="H168" s="32"/>
      <c r="I168" s="32"/>
      <c r="J168" s="32"/>
      <c r="K168" s="32"/>
      <c r="L168" s="32"/>
      <c r="M168" s="32"/>
      <c r="N168" s="32"/>
      <c r="O168" s="32"/>
      <c r="P168" s="32"/>
      <c r="Q168" s="32"/>
      <c r="R168" s="32"/>
      <c r="S168" s="56"/>
    </row>
    <row r="169" spans="1:19" ht="15.75" customHeight="1" x14ac:dyDescent="0.3">
      <c r="A169" s="55"/>
      <c r="B169" s="32"/>
      <c r="C169" s="32"/>
      <c r="D169" s="32"/>
      <c r="E169" s="32"/>
      <c r="F169" s="32"/>
      <c r="G169" s="32"/>
      <c r="H169" s="32"/>
      <c r="I169" s="32"/>
      <c r="J169" s="32"/>
      <c r="K169" s="32"/>
      <c r="L169" s="32"/>
      <c r="M169" s="32"/>
      <c r="N169" s="32"/>
      <c r="O169" s="32"/>
      <c r="P169" s="32"/>
      <c r="Q169" s="32"/>
      <c r="R169" s="32"/>
      <c r="S169" s="56"/>
    </row>
    <row r="170" spans="1:19" ht="15.75" customHeight="1" x14ac:dyDescent="0.3">
      <c r="A170" s="55"/>
      <c r="B170" s="32"/>
      <c r="C170" s="32"/>
      <c r="D170" s="32"/>
      <c r="E170" s="32"/>
      <c r="F170" s="32"/>
      <c r="G170" s="32"/>
      <c r="H170" s="32"/>
      <c r="I170" s="32"/>
      <c r="J170" s="32"/>
      <c r="K170" s="32"/>
      <c r="L170" s="32"/>
      <c r="M170" s="32"/>
      <c r="N170" s="32"/>
      <c r="O170" s="32"/>
      <c r="P170" s="32"/>
      <c r="Q170" s="32"/>
      <c r="R170" s="32"/>
      <c r="S170" s="56"/>
    </row>
    <row r="171" spans="1:19" ht="15.75" customHeight="1" x14ac:dyDescent="0.3">
      <c r="A171" s="55"/>
      <c r="B171" s="32"/>
      <c r="C171" s="32"/>
      <c r="D171" s="32"/>
      <c r="E171" s="32"/>
      <c r="F171" s="32"/>
      <c r="G171" s="32"/>
      <c r="H171" s="32"/>
      <c r="I171" s="32"/>
      <c r="J171" s="32"/>
      <c r="K171" s="32"/>
      <c r="L171" s="32"/>
      <c r="M171" s="32"/>
      <c r="N171" s="32"/>
      <c r="O171" s="32"/>
      <c r="P171" s="32"/>
      <c r="Q171" s="32"/>
      <c r="R171" s="32"/>
      <c r="S171" s="56"/>
    </row>
    <row r="172" spans="1:19" ht="15.75" customHeight="1" x14ac:dyDescent="0.3">
      <c r="A172" s="55"/>
      <c r="B172" s="32"/>
      <c r="C172" s="32"/>
      <c r="D172" s="32"/>
      <c r="E172" s="32"/>
      <c r="F172" s="32"/>
      <c r="G172" s="32"/>
      <c r="H172" s="32"/>
      <c r="I172" s="32"/>
      <c r="J172" s="32"/>
      <c r="K172" s="32"/>
      <c r="L172" s="32"/>
      <c r="M172" s="32"/>
      <c r="N172" s="32"/>
      <c r="O172" s="32"/>
      <c r="P172" s="32"/>
      <c r="Q172" s="32"/>
      <c r="R172" s="32"/>
      <c r="S172" s="56"/>
    </row>
    <row r="173" spans="1:19" ht="15.75" customHeight="1" x14ac:dyDescent="0.3">
      <c r="A173" s="55"/>
      <c r="B173" s="32"/>
      <c r="C173" s="32"/>
      <c r="D173" s="32"/>
      <c r="E173" s="32"/>
      <c r="F173" s="32"/>
      <c r="G173" s="32"/>
      <c r="H173" s="32"/>
      <c r="I173" s="32"/>
      <c r="J173" s="32"/>
      <c r="K173" s="32"/>
      <c r="L173" s="32"/>
      <c r="M173" s="32"/>
      <c r="N173" s="32"/>
      <c r="O173" s="32"/>
      <c r="P173" s="32"/>
      <c r="Q173" s="32"/>
      <c r="R173" s="32"/>
      <c r="S173" s="56"/>
    </row>
    <row r="174" spans="1:19" ht="15.75" customHeight="1" x14ac:dyDescent="0.3">
      <c r="A174" s="55"/>
      <c r="B174" s="32"/>
      <c r="C174" s="32"/>
      <c r="D174" s="32"/>
      <c r="E174" s="32"/>
      <c r="F174" s="32"/>
      <c r="G174" s="32"/>
      <c r="H174" s="32"/>
      <c r="I174" s="32"/>
      <c r="J174" s="32"/>
      <c r="K174" s="32"/>
      <c r="L174" s="32"/>
      <c r="M174" s="32"/>
      <c r="N174" s="32"/>
      <c r="O174" s="32"/>
      <c r="P174" s="32"/>
      <c r="Q174" s="32"/>
      <c r="R174" s="32"/>
      <c r="S174" s="56"/>
    </row>
    <row r="175" spans="1:19" ht="15.75" customHeight="1" x14ac:dyDescent="0.3">
      <c r="A175" s="55"/>
      <c r="B175" s="32"/>
      <c r="C175" s="32"/>
      <c r="D175" s="32"/>
      <c r="E175" s="32"/>
      <c r="F175" s="32"/>
      <c r="G175" s="32"/>
      <c r="H175" s="32"/>
      <c r="I175" s="32"/>
      <c r="J175" s="32"/>
      <c r="K175" s="32"/>
      <c r="L175" s="32"/>
      <c r="M175" s="32"/>
      <c r="N175" s="32"/>
      <c r="O175" s="32"/>
      <c r="P175" s="32"/>
      <c r="Q175" s="32"/>
      <c r="R175" s="32"/>
      <c r="S175" s="56"/>
    </row>
    <row r="176" spans="1:19" ht="15.75" customHeight="1" x14ac:dyDescent="0.3">
      <c r="A176" s="55"/>
      <c r="B176" s="32"/>
      <c r="C176" s="32"/>
      <c r="D176" s="32"/>
      <c r="E176" s="32"/>
      <c r="F176" s="32"/>
      <c r="G176" s="32"/>
      <c r="H176" s="32"/>
      <c r="I176" s="32"/>
      <c r="J176" s="32"/>
      <c r="K176" s="32"/>
      <c r="L176" s="32"/>
      <c r="M176" s="32"/>
      <c r="N176" s="32"/>
      <c r="O176" s="32"/>
      <c r="P176" s="32"/>
      <c r="Q176" s="32"/>
      <c r="R176" s="32"/>
      <c r="S176" s="56"/>
    </row>
    <row r="177" spans="1:19" ht="15.75" customHeight="1" x14ac:dyDescent="0.3">
      <c r="A177" s="55"/>
      <c r="B177" s="32"/>
      <c r="C177" s="32"/>
      <c r="D177" s="32"/>
      <c r="E177" s="32"/>
      <c r="F177" s="32"/>
      <c r="G177" s="32"/>
      <c r="H177" s="32"/>
      <c r="I177" s="32"/>
      <c r="J177" s="32"/>
      <c r="K177" s="32"/>
      <c r="L177" s="32"/>
      <c r="M177" s="32"/>
      <c r="N177" s="32"/>
      <c r="O177" s="32"/>
      <c r="P177" s="32"/>
      <c r="Q177" s="32"/>
      <c r="R177" s="32"/>
      <c r="S177" s="56"/>
    </row>
    <row r="178" spans="1:19" ht="15.75" customHeight="1" x14ac:dyDescent="0.3">
      <c r="A178" s="55"/>
      <c r="B178" s="32"/>
      <c r="C178" s="32"/>
      <c r="D178" s="32"/>
      <c r="E178" s="32"/>
      <c r="F178" s="32"/>
      <c r="G178" s="32"/>
      <c r="H178" s="32"/>
      <c r="I178" s="32"/>
      <c r="J178" s="32"/>
      <c r="K178" s="32"/>
      <c r="L178" s="32"/>
      <c r="M178" s="32"/>
      <c r="N178" s="32"/>
      <c r="O178" s="32"/>
      <c r="P178" s="32"/>
      <c r="Q178" s="32"/>
      <c r="R178" s="32"/>
      <c r="S178" s="56"/>
    </row>
    <row r="179" spans="1:19" ht="15.75" customHeight="1" x14ac:dyDescent="0.3">
      <c r="A179" s="55"/>
      <c r="B179" s="32"/>
      <c r="C179" s="32"/>
      <c r="D179" s="32"/>
      <c r="E179" s="32"/>
      <c r="F179" s="32"/>
      <c r="G179" s="32"/>
      <c r="H179" s="32"/>
      <c r="I179" s="32"/>
      <c r="J179" s="32"/>
      <c r="K179" s="32"/>
      <c r="L179" s="32"/>
      <c r="M179" s="32"/>
      <c r="N179" s="32"/>
      <c r="O179" s="32"/>
      <c r="P179" s="32"/>
      <c r="Q179" s="32"/>
      <c r="R179" s="32"/>
      <c r="S179" s="56"/>
    </row>
    <row r="180" spans="1:19" ht="15.75" customHeight="1" x14ac:dyDescent="0.3">
      <c r="A180" s="55"/>
      <c r="B180" s="32"/>
      <c r="C180" s="32"/>
      <c r="D180" s="32"/>
      <c r="E180" s="32"/>
      <c r="F180" s="32"/>
      <c r="G180" s="32"/>
      <c r="H180" s="32"/>
      <c r="I180" s="32"/>
      <c r="J180" s="32"/>
      <c r="K180" s="32"/>
      <c r="L180" s="32"/>
      <c r="M180" s="32"/>
      <c r="N180" s="32"/>
      <c r="O180" s="32"/>
      <c r="P180" s="32"/>
      <c r="Q180" s="32"/>
      <c r="R180" s="32"/>
      <c r="S180" s="56"/>
    </row>
    <row r="181" spans="1:19" ht="15.75" customHeight="1" x14ac:dyDescent="0.3">
      <c r="A181" s="55"/>
      <c r="B181" s="32"/>
      <c r="C181" s="32"/>
      <c r="D181" s="32"/>
      <c r="E181" s="32"/>
      <c r="F181" s="32"/>
      <c r="G181" s="32"/>
      <c r="H181" s="32"/>
      <c r="I181" s="32"/>
      <c r="J181" s="32"/>
      <c r="K181" s="32"/>
      <c r="L181" s="32"/>
      <c r="M181" s="32"/>
      <c r="N181" s="32"/>
      <c r="O181" s="32"/>
      <c r="P181" s="32"/>
      <c r="Q181" s="32"/>
      <c r="R181" s="32"/>
      <c r="S181" s="56"/>
    </row>
    <row r="182" spans="1:19" ht="15.75" customHeight="1" x14ac:dyDescent="0.3">
      <c r="A182" s="55"/>
      <c r="B182" s="32"/>
      <c r="C182" s="32"/>
      <c r="D182" s="32"/>
      <c r="E182" s="32"/>
      <c r="F182" s="32"/>
      <c r="G182" s="32"/>
      <c r="H182" s="32"/>
      <c r="I182" s="32"/>
      <c r="J182" s="32"/>
      <c r="K182" s="32"/>
      <c r="L182" s="32"/>
      <c r="M182" s="32"/>
      <c r="N182" s="32"/>
      <c r="O182" s="32"/>
      <c r="P182" s="32"/>
      <c r="Q182" s="32"/>
      <c r="R182" s="32"/>
      <c r="S182" s="56"/>
    </row>
    <row r="183" spans="1:19" ht="15.75" customHeight="1" x14ac:dyDescent="0.3">
      <c r="A183" s="55"/>
      <c r="B183" s="32"/>
      <c r="C183" s="32"/>
      <c r="D183" s="32"/>
      <c r="E183" s="32"/>
      <c r="F183" s="32"/>
      <c r="G183" s="32"/>
      <c r="H183" s="32"/>
      <c r="I183" s="32"/>
      <c r="J183" s="32"/>
      <c r="K183" s="32"/>
      <c r="L183" s="32"/>
      <c r="M183" s="32"/>
      <c r="N183" s="32"/>
      <c r="O183" s="32"/>
      <c r="P183" s="32"/>
      <c r="Q183" s="32"/>
      <c r="R183" s="32"/>
      <c r="S183" s="56"/>
    </row>
    <row r="184" spans="1:19" ht="15.75" customHeight="1" x14ac:dyDescent="0.3">
      <c r="A184" s="55"/>
      <c r="B184" s="32"/>
      <c r="C184" s="32"/>
      <c r="D184" s="32"/>
      <c r="E184" s="32"/>
      <c r="F184" s="32"/>
      <c r="G184" s="32"/>
      <c r="H184" s="32"/>
      <c r="I184" s="32"/>
      <c r="J184" s="32"/>
      <c r="K184" s="32"/>
      <c r="L184" s="32"/>
      <c r="M184" s="32"/>
      <c r="N184" s="32"/>
      <c r="O184" s="32"/>
      <c r="P184" s="32"/>
      <c r="Q184" s="32"/>
      <c r="R184" s="32"/>
      <c r="S184" s="56"/>
    </row>
    <row r="185" spans="1:19" ht="15.75" customHeight="1" x14ac:dyDescent="0.3">
      <c r="A185" s="55"/>
      <c r="B185" s="32"/>
      <c r="C185" s="32"/>
      <c r="D185" s="32"/>
      <c r="E185" s="32"/>
      <c r="F185" s="32"/>
      <c r="G185" s="32"/>
      <c r="H185" s="32"/>
      <c r="I185" s="32"/>
      <c r="J185" s="32"/>
      <c r="K185" s="32"/>
      <c r="L185" s="32"/>
      <c r="M185" s="32"/>
      <c r="N185" s="32"/>
      <c r="O185" s="32"/>
      <c r="P185" s="32"/>
      <c r="Q185" s="32"/>
      <c r="R185" s="32"/>
      <c r="S185" s="56"/>
    </row>
    <row r="186" spans="1:19" ht="15.75" customHeight="1" x14ac:dyDescent="0.3">
      <c r="A186" s="55"/>
      <c r="B186" s="32"/>
      <c r="C186" s="32"/>
      <c r="D186" s="32"/>
      <c r="E186" s="32"/>
      <c r="F186" s="32"/>
      <c r="G186" s="32"/>
      <c r="H186" s="32"/>
      <c r="I186" s="32"/>
      <c r="J186" s="32"/>
      <c r="K186" s="32"/>
      <c r="L186" s="32"/>
      <c r="M186" s="32"/>
      <c r="N186" s="32"/>
      <c r="O186" s="32"/>
      <c r="P186" s="32"/>
      <c r="Q186" s="32"/>
      <c r="R186" s="32"/>
      <c r="S186" s="56"/>
    </row>
    <row r="187" spans="1:19" ht="15.75" customHeight="1" x14ac:dyDescent="0.3">
      <c r="A187" s="55"/>
      <c r="B187" s="32"/>
      <c r="C187" s="32"/>
      <c r="D187" s="32"/>
      <c r="E187" s="32"/>
      <c r="F187" s="32"/>
      <c r="G187" s="32"/>
      <c r="H187" s="32"/>
      <c r="I187" s="32"/>
      <c r="J187" s="32"/>
      <c r="K187" s="32"/>
      <c r="L187" s="32"/>
      <c r="M187" s="32"/>
      <c r="N187" s="32"/>
      <c r="O187" s="32"/>
      <c r="P187" s="32"/>
      <c r="Q187" s="32"/>
      <c r="R187" s="32"/>
      <c r="S187" s="56"/>
    </row>
    <row r="188" spans="1:19" ht="15.75" customHeight="1" x14ac:dyDescent="0.3">
      <c r="A188" s="55"/>
      <c r="B188" s="32"/>
      <c r="C188" s="32"/>
      <c r="D188" s="32"/>
      <c r="E188" s="32"/>
      <c r="F188" s="32"/>
      <c r="G188" s="32"/>
      <c r="H188" s="32"/>
      <c r="I188" s="32"/>
      <c r="J188" s="32"/>
      <c r="K188" s="32"/>
      <c r="L188" s="32"/>
      <c r="M188" s="32"/>
      <c r="N188" s="32"/>
      <c r="O188" s="32"/>
      <c r="P188" s="32"/>
      <c r="Q188" s="32"/>
      <c r="R188" s="32"/>
      <c r="S188" s="56"/>
    </row>
    <row r="189" spans="1:19" ht="15.75" customHeight="1" x14ac:dyDescent="0.3">
      <c r="A189" s="55"/>
      <c r="B189" s="32"/>
      <c r="C189" s="32"/>
      <c r="D189" s="32"/>
      <c r="E189" s="32"/>
      <c r="F189" s="32"/>
      <c r="G189" s="32"/>
      <c r="H189" s="32"/>
      <c r="I189" s="32"/>
      <c r="J189" s="32"/>
      <c r="K189" s="32"/>
      <c r="L189" s="32"/>
      <c r="M189" s="32"/>
      <c r="N189" s="32"/>
      <c r="O189" s="32"/>
      <c r="P189" s="32"/>
      <c r="Q189" s="32"/>
      <c r="R189" s="32"/>
      <c r="S189" s="56"/>
    </row>
    <row r="190" spans="1:19" ht="15.75" customHeight="1" x14ac:dyDescent="0.3">
      <c r="A190" s="55"/>
      <c r="B190" s="32"/>
      <c r="C190" s="32"/>
      <c r="D190" s="32"/>
      <c r="E190" s="32"/>
      <c r="F190" s="32"/>
      <c r="G190" s="32"/>
      <c r="H190" s="32"/>
      <c r="I190" s="32"/>
      <c r="J190" s="32"/>
      <c r="K190" s="32"/>
      <c r="L190" s="32"/>
      <c r="M190" s="32"/>
      <c r="N190" s="32"/>
      <c r="O190" s="32"/>
      <c r="P190" s="32"/>
      <c r="Q190" s="32"/>
      <c r="R190" s="32"/>
      <c r="S190" s="56"/>
    </row>
    <row r="191" spans="1:19" ht="15.75" customHeight="1" x14ac:dyDescent="0.3">
      <c r="A191" s="55"/>
      <c r="B191" s="32"/>
      <c r="C191" s="32"/>
      <c r="D191" s="32"/>
      <c r="E191" s="32"/>
      <c r="F191" s="32"/>
      <c r="G191" s="32"/>
      <c r="H191" s="32"/>
      <c r="I191" s="32"/>
      <c r="J191" s="32"/>
      <c r="K191" s="32"/>
      <c r="L191" s="32"/>
      <c r="M191" s="32"/>
      <c r="N191" s="32"/>
      <c r="O191" s="32"/>
      <c r="P191" s="32"/>
      <c r="Q191" s="32"/>
      <c r="R191" s="32"/>
      <c r="S191" s="56"/>
    </row>
    <row r="192" spans="1:19" ht="15.75" customHeight="1" x14ac:dyDescent="0.3">
      <c r="A192" s="55"/>
      <c r="B192" s="32"/>
      <c r="C192" s="32"/>
      <c r="D192" s="32"/>
      <c r="E192" s="32"/>
      <c r="F192" s="32"/>
      <c r="G192" s="32"/>
      <c r="H192" s="32"/>
      <c r="I192" s="32"/>
      <c r="J192" s="32"/>
      <c r="K192" s="32"/>
      <c r="L192" s="32"/>
      <c r="M192" s="32"/>
      <c r="N192" s="32"/>
      <c r="O192" s="32"/>
      <c r="P192" s="32"/>
      <c r="Q192" s="32"/>
      <c r="R192" s="32"/>
      <c r="S192" s="56"/>
    </row>
    <row r="193" spans="1:19" ht="15.75" customHeight="1" x14ac:dyDescent="0.3">
      <c r="A193" s="55"/>
      <c r="B193" s="32"/>
      <c r="C193" s="32"/>
      <c r="D193" s="32"/>
      <c r="E193" s="32"/>
      <c r="F193" s="32"/>
      <c r="G193" s="32"/>
      <c r="H193" s="32"/>
      <c r="I193" s="32"/>
      <c r="J193" s="32"/>
      <c r="K193" s="32"/>
      <c r="L193" s="32"/>
      <c r="M193" s="32"/>
      <c r="N193" s="32"/>
      <c r="O193" s="32"/>
      <c r="P193" s="32"/>
      <c r="Q193" s="32"/>
      <c r="R193" s="32"/>
      <c r="S193" s="56"/>
    </row>
    <row r="194" spans="1:19" ht="15.75" customHeight="1" x14ac:dyDescent="0.3">
      <c r="A194" s="55"/>
      <c r="B194" s="32"/>
      <c r="C194" s="32"/>
      <c r="D194" s="32"/>
      <c r="E194" s="32"/>
      <c r="F194" s="32"/>
      <c r="G194" s="32"/>
      <c r="H194" s="32"/>
      <c r="I194" s="32"/>
      <c r="J194" s="32"/>
      <c r="K194" s="32"/>
      <c r="L194" s="32"/>
      <c r="M194" s="32"/>
      <c r="N194" s="32"/>
      <c r="O194" s="32"/>
      <c r="P194" s="32"/>
      <c r="Q194" s="32"/>
      <c r="R194" s="32"/>
      <c r="S194" s="56"/>
    </row>
    <row r="195" spans="1:19" ht="15.75" customHeight="1" x14ac:dyDescent="0.3">
      <c r="A195" s="55"/>
      <c r="B195" s="32"/>
      <c r="C195" s="32"/>
      <c r="D195" s="32"/>
      <c r="E195" s="32"/>
      <c r="F195" s="32"/>
      <c r="G195" s="32"/>
      <c r="H195" s="32"/>
      <c r="I195" s="32"/>
      <c r="J195" s="32"/>
      <c r="K195" s="32"/>
      <c r="L195" s="32"/>
      <c r="M195" s="32"/>
      <c r="N195" s="32"/>
      <c r="O195" s="32"/>
      <c r="P195" s="32"/>
      <c r="Q195" s="32"/>
      <c r="R195" s="32"/>
      <c r="S195" s="56"/>
    </row>
    <row r="196" spans="1:19" ht="15.75" customHeight="1" x14ac:dyDescent="0.3">
      <c r="A196" s="55"/>
      <c r="B196" s="32"/>
      <c r="C196" s="32"/>
      <c r="D196" s="32"/>
      <c r="E196" s="32"/>
      <c r="F196" s="32"/>
      <c r="G196" s="32"/>
      <c r="H196" s="32"/>
      <c r="I196" s="32"/>
      <c r="J196" s="32"/>
      <c r="K196" s="32"/>
      <c r="L196" s="32"/>
      <c r="M196" s="32"/>
      <c r="N196" s="32"/>
      <c r="O196" s="32"/>
      <c r="P196" s="32"/>
      <c r="Q196" s="32"/>
      <c r="R196" s="32"/>
      <c r="S196" s="56"/>
    </row>
    <row r="197" spans="1:19" ht="15.75" customHeight="1" x14ac:dyDescent="0.3">
      <c r="A197" s="55"/>
      <c r="B197" s="32"/>
      <c r="C197" s="32"/>
      <c r="D197" s="32"/>
      <c r="E197" s="32"/>
      <c r="F197" s="32"/>
      <c r="G197" s="32"/>
      <c r="H197" s="32"/>
      <c r="I197" s="32"/>
      <c r="J197" s="32"/>
      <c r="K197" s="32"/>
      <c r="L197" s="32"/>
      <c r="M197" s="32"/>
      <c r="N197" s="32"/>
      <c r="O197" s="32"/>
      <c r="P197" s="32"/>
      <c r="Q197" s="32"/>
      <c r="R197" s="32"/>
      <c r="S197" s="56"/>
    </row>
    <row r="198" spans="1:19" ht="15.75" customHeight="1" x14ac:dyDescent="0.3">
      <c r="A198" s="55"/>
      <c r="B198" s="32"/>
      <c r="C198" s="32"/>
      <c r="D198" s="32"/>
      <c r="E198" s="32"/>
      <c r="F198" s="32"/>
      <c r="G198" s="32"/>
      <c r="H198" s="32"/>
      <c r="I198" s="32"/>
      <c r="J198" s="32"/>
      <c r="K198" s="32"/>
      <c r="L198" s="32"/>
      <c r="M198" s="32"/>
      <c r="N198" s="32"/>
      <c r="O198" s="32"/>
      <c r="P198" s="32"/>
      <c r="Q198" s="32"/>
      <c r="R198" s="32"/>
      <c r="S198" s="56"/>
    </row>
    <row r="199" spans="1:19" ht="15.75" customHeight="1" x14ac:dyDescent="0.3">
      <c r="A199" s="55"/>
      <c r="B199" s="32"/>
      <c r="C199" s="32"/>
      <c r="D199" s="32"/>
      <c r="E199" s="32"/>
      <c r="F199" s="32"/>
      <c r="G199" s="32"/>
      <c r="H199" s="32"/>
      <c r="I199" s="32"/>
      <c r="J199" s="32"/>
      <c r="K199" s="32"/>
      <c r="L199" s="32"/>
      <c r="M199" s="32"/>
      <c r="N199" s="32"/>
      <c r="O199" s="32"/>
      <c r="P199" s="32"/>
      <c r="Q199" s="32"/>
      <c r="R199" s="32"/>
      <c r="S199" s="56"/>
    </row>
    <row r="200" spans="1:19" ht="15.75" customHeight="1" x14ac:dyDescent="0.3">
      <c r="A200" s="55"/>
      <c r="B200" s="32"/>
      <c r="C200" s="32"/>
      <c r="D200" s="32"/>
      <c r="E200" s="32"/>
      <c r="F200" s="32"/>
      <c r="G200" s="32"/>
      <c r="H200" s="32"/>
      <c r="I200" s="32"/>
      <c r="J200" s="32"/>
      <c r="K200" s="32"/>
      <c r="L200" s="32"/>
      <c r="M200" s="32"/>
      <c r="N200" s="32"/>
      <c r="O200" s="32"/>
      <c r="P200" s="32"/>
      <c r="Q200" s="32"/>
      <c r="R200" s="32"/>
      <c r="S200" s="56"/>
    </row>
    <row r="201" spans="1:19" ht="15.75" customHeight="1" x14ac:dyDescent="0.3">
      <c r="A201" s="55"/>
      <c r="B201" s="32"/>
      <c r="C201" s="32"/>
      <c r="D201" s="32"/>
      <c r="E201" s="32"/>
      <c r="F201" s="32"/>
      <c r="G201" s="32"/>
      <c r="H201" s="32"/>
      <c r="I201" s="32"/>
      <c r="J201" s="32"/>
      <c r="K201" s="32"/>
      <c r="L201" s="32"/>
      <c r="M201" s="32"/>
      <c r="N201" s="32"/>
      <c r="O201" s="32"/>
      <c r="P201" s="32"/>
      <c r="Q201" s="32"/>
      <c r="R201" s="32"/>
      <c r="S201" s="56"/>
    </row>
    <row r="202" spans="1:19" ht="15.75" customHeight="1" x14ac:dyDescent="0.3">
      <c r="A202" s="55"/>
      <c r="B202" s="32"/>
      <c r="C202" s="32"/>
      <c r="D202" s="32"/>
      <c r="E202" s="32"/>
      <c r="F202" s="32"/>
      <c r="G202" s="32"/>
      <c r="H202" s="32"/>
      <c r="I202" s="32"/>
      <c r="J202" s="32"/>
      <c r="K202" s="32"/>
      <c r="L202" s="32"/>
      <c r="M202" s="32"/>
      <c r="N202" s="32"/>
      <c r="O202" s="32"/>
      <c r="P202" s="32"/>
      <c r="Q202" s="32"/>
      <c r="R202" s="32"/>
      <c r="S202" s="56"/>
    </row>
    <row r="203" spans="1:19" ht="15.75" customHeight="1" x14ac:dyDescent="0.3">
      <c r="A203" s="55"/>
      <c r="B203" s="32"/>
      <c r="C203" s="32"/>
      <c r="D203" s="32"/>
      <c r="E203" s="32"/>
      <c r="F203" s="32"/>
      <c r="G203" s="32"/>
      <c r="H203" s="32"/>
      <c r="I203" s="32"/>
      <c r="J203" s="32"/>
      <c r="K203" s="32"/>
      <c r="L203" s="32"/>
      <c r="M203" s="32"/>
      <c r="N203" s="32"/>
      <c r="O203" s="32"/>
      <c r="P203" s="32"/>
      <c r="Q203" s="32"/>
      <c r="R203" s="32"/>
      <c r="S203" s="56"/>
    </row>
    <row r="204" spans="1:19" ht="15.75" customHeight="1" x14ac:dyDescent="0.3">
      <c r="A204" s="55"/>
      <c r="B204" s="32"/>
      <c r="C204" s="32"/>
      <c r="D204" s="32"/>
      <c r="E204" s="32"/>
      <c r="F204" s="32"/>
      <c r="G204" s="32"/>
      <c r="H204" s="32"/>
      <c r="I204" s="32"/>
      <c r="J204" s="32"/>
      <c r="K204" s="32"/>
      <c r="L204" s="32"/>
      <c r="M204" s="32"/>
      <c r="N204" s="32"/>
      <c r="O204" s="32"/>
      <c r="P204" s="32"/>
      <c r="Q204" s="32"/>
      <c r="R204" s="32"/>
      <c r="S204" s="56"/>
    </row>
    <row r="205" spans="1:19" ht="15.75" customHeight="1" x14ac:dyDescent="0.3">
      <c r="A205" s="55"/>
      <c r="B205" s="32"/>
      <c r="C205" s="32"/>
      <c r="D205" s="32"/>
      <c r="E205" s="32"/>
      <c r="F205" s="32"/>
      <c r="G205" s="32"/>
      <c r="H205" s="32"/>
      <c r="I205" s="32"/>
      <c r="J205" s="32"/>
      <c r="K205" s="32"/>
      <c r="L205" s="32"/>
      <c r="M205" s="32"/>
      <c r="N205" s="32"/>
      <c r="O205" s="32"/>
      <c r="P205" s="32"/>
      <c r="Q205" s="32"/>
      <c r="R205" s="32"/>
      <c r="S205" s="56"/>
    </row>
    <row r="206" spans="1:19" ht="15.75" customHeight="1" x14ac:dyDescent="0.3">
      <c r="A206" s="55"/>
      <c r="B206" s="32"/>
      <c r="C206" s="32"/>
      <c r="D206" s="32"/>
      <c r="E206" s="32"/>
      <c r="F206" s="32"/>
      <c r="G206" s="32"/>
      <c r="H206" s="32"/>
      <c r="I206" s="32"/>
      <c r="J206" s="32"/>
      <c r="K206" s="32"/>
      <c r="L206" s="32"/>
      <c r="M206" s="32"/>
      <c r="N206" s="32"/>
      <c r="O206" s="32"/>
      <c r="P206" s="32"/>
      <c r="Q206" s="32"/>
      <c r="R206" s="32"/>
      <c r="S206" s="56"/>
    </row>
    <row r="207" spans="1:19" ht="15.75" customHeight="1" x14ac:dyDescent="0.3">
      <c r="A207" s="55"/>
      <c r="B207" s="32"/>
      <c r="C207" s="32"/>
      <c r="D207" s="32"/>
      <c r="E207" s="32"/>
      <c r="F207" s="32"/>
      <c r="G207" s="32"/>
      <c r="H207" s="32"/>
      <c r="I207" s="32"/>
      <c r="J207" s="32"/>
      <c r="K207" s="32"/>
      <c r="L207" s="32"/>
      <c r="M207" s="32"/>
      <c r="N207" s="32"/>
      <c r="O207" s="32"/>
      <c r="P207" s="32"/>
      <c r="Q207" s="32"/>
      <c r="R207" s="32"/>
      <c r="S207" s="56"/>
    </row>
    <row r="208" spans="1:19" ht="15.75" customHeight="1" x14ac:dyDescent="0.3">
      <c r="A208" s="55"/>
      <c r="B208" s="32"/>
      <c r="C208" s="32"/>
      <c r="D208" s="32"/>
      <c r="E208" s="32"/>
      <c r="F208" s="32"/>
      <c r="G208" s="32"/>
      <c r="H208" s="32"/>
      <c r="I208" s="32"/>
      <c r="J208" s="32"/>
      <c r="K208" s="32"/>
      <c r="L208" s="32"/>
      <c r="M208" s="32"/>
      <c r="N208" s="32"/>
      <c r="O208" s="32"/>
      <c r="P208" s="32"/>
      <c r="Q208" s="32"/>
      <c r="R208" s="32"/>
      <c r="S208" s="56"/>
    </row>
    <row r="209" spans="1:19" ht="15.75" customHeight="1" x14ac:dyDescent="0.3">
      <c r="A209" s="55"/>
      <c r="B209" s="32"/>
      <c r="C209" s="32"/>
      <c r="D209" s="32"/>
      <c r="E209" s="32"/>
      <c r="F209" s="32"/>
      <c r="G209" s="32"/>
      <c r="H209" s="32"/>
      <c r="I209" s="32"/>
      <c r="J209" s="32"/>
      <c r="K209" s="32"/>
      <c r="L209" s="32"/>
      <c r="M209" s="32"/>
      <c r="N209" s="32"/>
      <c r="O209" s="32"/>
      <c r="P209" s="32"/>
      <c r="Q209" s="32"/>
      <c r="R209" s="32"/>
      <c r="S209" s="56"/>
    </row>
    <row r="210" spans="1:19" ht="15.75" customHeight="1" x14ac:dyDescent="0.3">
      <c r="A210" s="55"/>
      <c r="B210" s="32"/>
      <c r="C210" s="32"/>
      <c r="D210" s="32"/>
      <c r="E210" s="32"/>
      <c r="F210" s="32"/>
      <c r="G210" s="32"/>
      <c r="H210" s="32"/>
      <c r="I210" s="32"/>
      <c r="J210" s="32"/>
      <c r="K210" s="32"/>
      <c r="L210" s="32"/>
      <c r="M210" s="32"/>
      <c r="N210" s="32"/>
      <c r="O210" s="32"/>
      <c r="P210" s="32"/>
      <c r="Q210" s="32"/>
      <c r="R210" s="32"/>
      <c r="S210" s="56"/>
    </row>
    <row r="211" spans="1:19" ht="15.75" customHeight="1" x14ac:dyDescent="0.3">
      <c r="A211" s="55"/>
      <c r="B211" s="32"/>
      <c r="C211" s="32"/>
      <c r="D211" s="32"/>
      <c r="E211" s="32"/>
      <c r="F211" s="32"/>
      <c r="G211" s="32"/>
      <c r="H211" s="32"/>
      <c r="I211" s="32"/>
      <c r="J211" s="32"/>
      <c r="K211" s="32"/>
      <c r="L211" s="32"/>
      <c r="M211" s="32"/>
      <c r="N211" s="32"/>
      <c r="O211" s="32"/>
      <c r="P211" s="32"/>
      <c r="Q211" s="32"/>
      <c r="R211" s="32"/>
      <c r="S211" s="56"/>
    </row>
    <row r="212" spans="1:19" ht="15.75" customHeight="1" x14ac:dyDescent="0.3">
      <c r="A212" s="55"/>
      <c r="B212" s="32"/>
      <c r="C212" s="32"/>
      <c r="D212" s="32"/>
      <c r="E212" s="32"/>
      <c r="F212" s="32"/>
      <c r="G212" s="32"/>
      <c r="H212" s="32"/>
      <c r="I212" s="32"/>
      <c r="J212" s="32"/>
      <c r="K212" s="32"/>
      <c r="L212" s="32"/>
      <c r="M212" s="32"/>
      <c r="N212" s="32"/>
      <c r="O212" s="32"/>
      <c r="P212" s="32"/>
      <c r="Q212" s="32"/>
      <c r="R212" s="32"/>
      <c r="S212" s="56"/>
    </row>
    <row r="213" spans="1:19" ht="15.75" customHeight="1" x14ac:dyDescent="0.3">
      <c r="A213" s="55"/>
      <c r="B213" s="32"/>
      <c r="C213" s="32"/>
      <c r="D213" s="32"/>
      <c r="E213" s="32"/>
      <c r="F213" s="32"/>
      <c r="G213" s="32"/>
      <c r="H213" s="32"/>
      <c r="I213" s="32"/>
      <c r="J213" s="32"/>
      <c r="K213" s="32"/>
      <c r="L213" s="32"/>
      <c r="M213" s="32"/>
      <c r="N213" s="32"/>
      <c r="O213" s="32"/>
      <c r="P213" s="32"/>
      <c r="Q213" s="32"/>
      <c r="R213" s="32"/>
      <c r="S213" s="56"/>
    </row>
    <row r="214" spans="1:19" ht="15.75" customHeight="1" x14ac:dyDescent="0.3">
      <c r="A214" s="55"/>
      <c r="B214" s="32"/>
      <c r="C214" s="32"/>
      <c r="D214" s="32"/>
      <c r="E214" s="32"/>
      <c r="F214" s="32"/>
      <c r="G214" s="32"/>
      <c r="H214" s="32"/>
      <c r="I214" s="32"/>
      <c r="J214" s="32"/>
      <c r="K214" s="32"/>
      <c r="L214" s="32"/>
      <c r="M214" s="32"/>
      <c r="N214" s="32"/>
      <c r="O214" s="32"/>
      <c r="P214" s="32"/>
      <c r="Q214" s="32"/>
      <c r="R214" s="32"/>
      <c r="S214" s="56"/>
    </row>
    <row r="215" spans="1:19" ht="15.75" customHeight="1" x14ac:dyDescent="0.3">
      <c r="A215" s="55"/>
      <c r="B215" s="32"/>
      <c r="C215" s="32"/>
      <c r="D215" s="32"/>
      <c r="E215" s="32"/>
      <c r="F215" s="32"/>
      <c r="G215" s="32"/>
      <c r="H215" s="32"/>
      <c r="I215" s="32"/>
      <c r="J215" s="32"/>
      <c r="K215" s="32"/>
      <c r="L215" s="32"/>
      <c r="M215" s="32"/>
      <c r="N215" s="32"/>
      <c r="O215" s="32"/>
      <c r="P215" s="32"/>
      <c r="Q215" s="32"/>
      <c r="R215" s="32"/>
      <c r="S215" s="56"/>
    </row>
    <row r="216" spans="1:19" ht="15.75" customHeight="1" x14ac:dyDescent="0.3">
      <c r="A216" s="55"/>
      <c r="B216" s="32"/>
      <c r="C216" s="32"/>
      <c r="D216" s="32"/>
      <c r="E216" s="32"/>
      <c r="F216" s="32"/>
      <c r="G216" s="32"/>
      <c r="H216" s="32"/>
      <c r="I216" s="32"/>
      <c r="J216" s="32"/>
      <c r="K216" s="32"/>
      <c r="L216" s="32"/>
      <c r="M216" s="32"/>
      <c r="N216" s="32"/>
      <c r="O216" s="32"/>
      <c r="P216" s="32"/>
      <c r="Q216" s="32"/>
      <c r="R216" s="32"/>
      <c r="S216" s="56"/>
    </row>
    <row r="217" spans="1:19" ht="15.75" customHeight="1" x14ac:dyDescent="0.3">
      <c r="A217" s="55"/>
      <c r="B217" s="32"/>
      <c r="C217" s="32"/>
      <c r="D217" s="32"/>
      <c r="E217" s="32"/>
      <c r="F217" s="32"/>
      <c r="G217" s="32"/>
      <c r="H217" s="32"/>
      <c r="I217" s="32"/>
      <c r="J217" s="32"/>
      <c r="K217" s="32"/>
      <c r="L217" s="32"/>
      <c r="M217" s="32"/>
      <c r="N217" s="32"/>
      <c r="O217" s="32"/>
      <c r="P217" s="32"/>
      <c r="Q217" s="32"/>
      <c r="R217" s="32"/>
      <c r="S217" s="56"/>
    </row>
    <row r="218" spans="1:19" ht="15.75" customHeight="1" x14ac:dyDescent="0.3">
      <c r="A218" s="55"/>
      <c r="B218" s="32"/>
      <c r="C218" s="32"/>
      <c r="D218" s="32"/>
      <c r="E218" s="32"/>
      <c r="F218" s="32"/>
      <c r="G218" s="32"/>
      <c r="H218" s="32"/>
      <c r="I218" s="32"/>
      <c r="J218" s="32"/>
      <c r="K218" s="32"/>
      <c r="L218" s="32"/>
      <c r="M218" s="32"/>
      <c r="N218" s="32"/>
      <c r="O218" s="32"/>
      <c r="P218" s="32"/>
      <c r="Q218" s="32"/>
      <c r="R218" s="32"/>
      <c r="S218" s="56"/>
    </row>
    <row r="219" spans="1:19" ht="15.75" customHeight="1" x14ac:dyDescent="0.3">
      <c r="A219" s="55"/>
      <c r="B219" s="32"/>
      <c r="C219" s="32"/>
      <c r="D219" s="32"/>
      <c r="E219" s="32"/>
      <c r="F219" s="32"/>
      <c r="G219" s="32"/>
      <c r="H219" s="32"/>
      <c r="I219" s="32"/>
      <c r="J219" s="32"/>
      <c r="K219" s="32"/>
      <c r="L219" s="32"/>
      <c r="M219" s="32"/>
      <c r="N219" s="32"/>
      <c r="O219" s="32"/>
      <c r="P219" s="32"/>
      <c r="Q219" s="32"/>
      <c r="R219" s="32"/>
      <c r="S219" s="56"/>
    </row>
    <row r="220" spans="1:19" ht="15.75" customHeight="1" x14ac:dyDescent="0.3">
      <c r="A220" s="55"/>
      <c r="B220" s="32"/>
      <c r="C220" s="32"/>
      <c r="D220" s="32"/>
      <c r="E220" s="32"/>
      <c r="F220" s="32"/>
      <c r="G220" s="32"/>
      <c r="H220" s="32"/>
      <c r="I220" s="32"/>
      <c r="J220" s="32"/>
      <c r="K220" s="32"/>
      <c r="L220" s="32"/>
      <c r="M220" s="32"/>
      <c r="N220" s="32"/>
      <c r="O220" s="32"/>
      <c r="P220" s="32"/>
      <c r="Q220" s="32"/>
      <c r="R220" s="32"/>
      <c r="S220" s="56"/>
    </row>
    <row r="221" spans="1:19" ht="15.75" customHeight="1" x14ac:dyDescent="0.3">
      <c r="A221" s="55"/>
      <c r="B221" s="32"/>
      <c r="C221" s="32"/>
      <c r="D221" s="32"/>
      <c r="E221" s="32"/>
      <c r="F221" s="32"/>
      <c r="G221" s="32"/>
      <c r="H221" s="32"/>
      <c r="I221" s="32"/>
      <c r="J221" s="32"/>
      <c r="K221" s="32"/>
      <c r="L221" s="32"/>
      <c r="M221" s="32"/>
      <c r="N221" s="32"/>
      <c r="O221" s="32"/>
      <c r="P221" s="32"/>
      <c r="Q221" s="32"/>
      <c r="R221" s="32"/>
      <c r="S221" s="56"/>
    </row>
    <row r="222" spans="1:19" ht="15.75" customHeight="1" x14ac:dyDescent="0.3">
      <c r="A222" s="55"/>
      <c r="B222" s="32"/>
      <c r="C222" s="32"/>
      <c r="D222" s="32"/>
      <c r="E222" s="32"/>
      <c r="F222" s="32"/>
      <c r="G222" s="32"/>
      <c r="H222" s="32"/>
      <c r="I222" s="32"/>
      <c r="J222" s="32"/>
      <c r="K222" s="32"/>
      <c r="L222" s="32"/>
      <c r="M222" s="32"/>
      <c r="N222" s="32"/>
      <c r="O222" s="32"/>
      <c r="P222" s="32"/>
      <c r="Q222" s="32"/>
      <c r="R222" s="32"/>
      <c r="S222" s="56"/>
    </row>
    <row r="223" spans="1:19" ht="15.75" customHeight="1" x14ac:dyDescent="0.3">
      <c r="A223" s="55"/>
      <c r="B223" s="32"/>
      <c r="C223" s="32"/>
      <c r="D223" s="32"/>
      <c r="E223" s="32"/>
      <c r="F223" s="32"/>
      <c r="G223" s="32"/>
      <c r="H223" s="32"/>
      <c r="I223" s="32"/>
      <c r="J223" s="32"/>
      <c r="K223" s="32"/>
      <c r="L223" s="32"/>
      <c r="M223" s="32"/>
      <c r="N223" s="32"/>
      <c r="O223" s="32"/>
      <c r="P223" s="32"/>
      <c r="Q223" s="32"/>
      <c r="R223" s="32"/>
      <c r="S223" s="56"/>
    </row>
    <row r="224" spans="1:19" ht="15.75" customHeight="1" x14ac:dyDescent="0.3">
      <c r="A224" s="55"/>
      <c r="B224" s="32"/>
      <c r="C224" s="32"/>
      <c r="D224" s="32"/>
      <c r="E224" s="32"/>
      <c r="F224" s="32"/>
      <c r="G224" s="32"/>
      <c r="H224" s="32"/>
      <c r="I224" s="32"/>
      <c r="J224" s="32"/>
      <c r="K224" s="32"/>
      <c r="L224" s="32"/>
      <c r="M224" s="32"/>
      <c r="N224" s="32"/>
      <c r="O224" s="32"/>
      <c r="P224" s="32"/>
      <c r="Q224" s="32"/>
      <c r="R224" s="32"/>
      <c r="S224" s="56"/>
    </row>
    <row r="225" spans="1:19" ht="15.75" customHeight="1" x14ac:dyDescent="0.3">
      <c r="A225" s="55"/>
      <c r="B225" s="32"/>
      <c r="C225" s="32"/>
      <c r="D225" s="32"/>
      <c r="E225" s="32"/>
      <c r="F225" s="32"/>
      <c r="G225" s="32"/>
      <c r="H225" s="32"/>
      <c r="I225" s="32"/>
      <c r="J225" s="32"/>
      <c r="K225" s="32"/>
      <c r="L225" s="32"/>
      <c r="M225" s="32"/>
      <c r="N225" s="32"/>
      <c r="O225" s="32"/>
      <c r="P225" s="32"/>
      <c r="Q225" s="32"/>
      <c r="R225" s="32"/>
      <c r="S225" s="56"/>
    </row>
    <row r="226" spans="1:19" ht="15.75" customHeight="1" x14ac:dyDescent="0.3">
      <c r="A226" s="55"/>
      <c r="B226" s="32"/>
      <c r="C226" s="32"/>
      <c r="D226" s="32"/>
      <c r="E226" s="32"/>
      <c r="F226" s="32"/>
      <c r="G226" s="32"/>
      <c r="H226" s="32"/>
      <c r="I226" s="32"/>
      <c r="J226" s="32"/>
      <c r="K226" s="32"/>
      <c r="L226" s="32"/>
      <c r="M226" s="32"/>
      <c r="N226" s="32"/>
      <c r="O226" s="32"/>
      <c r="P226" s="32"/>
      <c r="Q226" s="32"/>
      <c r="R226" s="32"/>
      <c r="S226" s="56"/>
    </row>
    <row r="227" spans="1:19" ht="15.75" customHeight="1" x14ac:dyDescent="0.3">
      <c r="A227" s="55"/>
      <c r="B227" s="32"/>
      <c r="C227" s="32"/>
      <c r="D227" s="32"/>
      <c r="E227" s="32"/>
      <c r="F227" s="32"/>
      <c r="G227" s="32"/>
      <c r="H227" s="32"/>
      <c r="I227" s="32"/>
      <c r="J227" s="32"/>
      <c r="K227" s="32"/>
      <c r="L227" s="32"/>
      <c r="M227" s="32"/>
      <c r="N227" s="32"/>
      <c r="O227" s="32"/>
      <c r="P227" s="32"/>
      <c r="Q227" s="32"/>
      <c r="R227" s="32"/>
      <c r="S227" s="56"/>
    </row>
    <row r="228" spans="1:19" ht="15.75" customHeight="1" x14ac:dyDescent="0.3">
      <c r="A228" s="55"/>
      <c r="B228" s="32"/>
      <c r="C228" s="32"/>
      <c r="D228" s="32"/>
      <c r="E228" s="32"/>
      <c r="F228" s="32"/>
      <c r="G228" s="32"/>
      <c r="H228" s="32"/>
      <c r="I228" s="32"/>
      <c r="J228" s="32"/>
      <c r="K228" s="32"/>
      <c r="L228" s="32"/>
      <c r="M228" s="32"/>
      <c r="N228" s="32"/>
      <c r="O228" s="32"/>
      <c r="P228" s="32"/>
      <c r="Q228" s="32"/>
      <c r="R228" s="32"/>
      <c r="S228" s="56"/>
    </row>
    <row r="229" spans="1:19" ht="15.75" customHeight="1" x14ac:dyDescent="0.3">
      <c r="A229" s="55"/>
      <c r="B229" s="32"/>
      <c r="C229" s="32"/>
      <c r="D229" s="32"/>
      <c r="E229" s="32"/>
      <c r="F229" s="32"/>
      <c r="G229" s="32"/>
      <c r="H229" s="32"/>
      <c r="I229" s="32"/>
      <c r="J229" s="32"/>
      <c r="K229" s="32"/>
      <c r="L229" s="32"/>
      <c r="M229" s="32"/>
      <c r="N229" s="32"/>
      <c r="O229" s="32"/>
      <c r="P229" s="32"/>
      <c r="Q229" s="32"/>
      <c r="R229" s="32"/>
      <c r="S229" s="56"/>
    </row>
    <row r="230" spans="1:19" ht="15.75" customHeight="1" x14ac:dyDescent="0.3">
      <c r="A230" s="55"/>
      <c r="B230" s="32"/>
      <c r="C230" s="32"/>
      <c r="D230" s="32"/>
      <c r="E230" s="32"/>
      <c r="F230" s="32"/>
      <c r="G230" s="32"/>
      <c r="H230" s="32"/>
      <c r="I230" s="32"/>
      <c r="J230" s="32"/>
      <c r="K230" s="32"/>
      <c r="L230" s="32"/>
      <c r="M230" s="32"/>
      <c r="N230" s="32"/>
      <c r="O230" s="32"/>
      <c r="P230" s="32"/>
      <c r="Q230" s="32"/>
      <c r="R230" s="32"/>
      <c r="S230" s="56"/>
    </row>
    <row r="231" spans="1:19" ht="15.75" customHeight="1" x14ac:dyDescent="0.3">
      <c r="A231" s="55"/>
      <c r="B231" s="32"/>
      <c r="C231" s="32"/>
      <c r="D231" s="32"/>
      <c r="E231" s="32"/>
      <c r="F231" s="32"/>
      <c r="G231" s="32"/>
      <c r="H231" s="32"/>
      <c r="I231" s="32"/>
      <c r="J231" s="32"/>
      <c r="K231" s="32"/>
      <c r="L231" s="32"/>
      <c r="M231" s="32"/>
      <c r="N231" s="32"/>
      <c r="O231" s="32"/>
      <c r="P231" s="32"/>
      <c r="Q231" s="32"/>
      <c r="R231" s="32"/>
      <c r="S231" s="56"/>
    </row>
    <row r="232" spans="1:19" ht="15.75" customHeight="1" x14ac:dyDescent="0.3">
      <c r="A232" s="55"/>
      <c r="B232" s="32"/>
      <c r="C232" s="32"/>
      <c r="D232" s="32"/>
      <c r="E232" s="32"/>
      <c r="F232" s="32"/>
      <c r="G232" s="32"/>
      <c r="H232" s="32"/>
      <c r="I232" s="32"/>
      <c r="J232" s="32"/>
      <c r="K232" s="32"/>
      <c r="L232" s="32"/>
      <c r="M232" s="32"/>
      <c r="N232" s="32"/>
      <c r="O232" s="32"/>
      <c r="P232" s="32"/>
      <c r="Q232" s="32"/>
      <c r="R232" s="32"/>
      <c r="S232" s="56"/>
    </row>
    <row r="233" spans="1:19" ht="15.75" customHeight="1" x14ac:dyDescent="0.3">
      <c r="A233" s="55"/>
      <c r="B233" s="32"/>
      <c r="C233" s="32"/>
      <c r="D233" s="32"/>
      <c r="E233" s="32"/>
      <c r="F233" s="32"/>
      <c r="G233" s="32"/>
      <c r="H233" s="32"/>
      <c r="I233" s="32"/>
      <c r="J233" s="32"/>
      <c r="K233" s="32"/>
      <c r="L233" s="32"/>
      <c r="M233" s="32"/>
      <c r="N233" s="32"/>
      <c r="O233" s="32"/>
      <c r="P233" s="32"/>
      <c r="Q233" s="32"/>
      <c r="R233" s="32"/>
      <c r="S233" s="56"/>
    </row>
    <row r="234" spans="1:19" ht="15.75" customHeight="1" x14ac:dyDescent="0.3"/>
    <row r="235" spans="1:19" ht="15.75" customHeight="1" x14ac:dyDescent="0.3"/>
    <row r="236" spans="1:19" ht="15.75" customHeight="1" x14ac:dyDescent="0.3"/>
    <row r="237" spans="1:19" ht="15.75" customHeight="1" x14ac:dyDescent="0.3"/>
    <row r="238" spans="1:19" ht="15.75" customHeight="1" x14ac:dyDescent="0.3"/>
    <row r="239" spans="1:19" ht="15.75" customHeight="1" x14ac:dyDescent="0.3"/>
    <row r="240" spans="1:19"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
    <mergeCell ref="A33:R33"/>
    <mergeCell ref="T1:W1"/>
    <mergeCell ref="T2:W2"/>
    <mergeCell ref="T3:W3"/>
    <mergeCell ref="T4:W4"/>
    <mergeCell ref="C1:R2"/>
    <mergeCell ref="C3:R4"/>
    <mergeCell ref="A1:B4"/>
    <mergeCell ref="S1:S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14 C15:C16 J15:Q16 C17: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44140625" customWidth="1"/>
    <col min="5" max="5" width="21.44140625" customWidth="1"/>
    <col min="6" max="6" width="11.44140625" customWidth="1"/>
  </cols>
  <sheetData>
    <row r="1" spans="1:5" ht="15" customHeight="1" x14ac:dyDescent="0.3">
      <c r="A1" s="350"/>
      <c r="B1" s="353" t="s">
        <v>123</v>
      </c>
      <c r="C1" s="333"/>
      <c r="D1" s="57" t="s">
        <v>124</v>
      </c>
      <c r="E1" s="354"/>
    </row>
    <row r="2" spans="1:5" ht="15" customHeight="1" x14ac:dyDescent="0.3">
      <c r="A2" s="351"/>
      <c r="B2" s="327"/>
      <c r="C2" s="329"/>
      <c r="D2" s="57" t="s">
        <v>125</v>
      </c>
      <c r="E2" s="272"/>
    </row>
    <row r="3" spans="1:5" ht="30" customHeight="1" x14ac:dyDescent="0.3">
      <c r="A3" s="351"/>
      <c r="B3" s="353" t="s">
        <v>126</v>
      </c>
      <c r="C3" s="333"/>
      <c r="D3" s="57" t="s">
        <v>127</v>
      </c>
      <c r="E3" s="272"/>
    </row>
    <row r="4" spans="1:5" ht="15" customHeight="1" x14ac:dyDescent="0.3">
      <c r="A4" s="352"/>
      <c r="B4" s="327"/>
      <c r="C4" s="329"/>
      <c r="D4" s="57" t="s">
        <v>128</v>
      </c>
      <c r="E4" s="272"/>
    </row>
    <row r="6" spans="1:5" ht="14.4" x14ac:dyDescent="0.3">
      <c r="A6" s="307" t="s">
        <v>129</v>
      </c>
      <c r="B6" s="282"/>
      <c r="C6" s="282"/>
      <c r="D6" s="282"/>
      <c r="E6" s="355"/>
    </row>
    <row r="7" spans="1:5" ht="27.6" x14ac:dyDescent="0.3">
      <c r="A7" s="58" t="s">
        <v>130</v>
      </c>
      <c r="B7" s="59" t="s">
        <v>131</v>
      </c>
      <c r="C7" s="59" t="s">
        <v>132</v>
      </c>
      <c r="D7" s="60" t="s">
        <v>133</v>
      </c>
      <c r="E7" s="59" t="s">
        <v>134</v>
      </c>
    </row>
    <row r="8" spans="1:5" ht="43.2" x14ac:dyDescent="0.3">
      <c r="A8" s="61" t="s">
        <v>135</v>
      </c>
      <c r="B8" s="62" t="s">
        <v>136</v>
      </c>
      <c r="C8" s="62" t="s">
        <v>136</v>
      </c>
      <c r="D8" s="62" t="s">
        <v>136</v>
      </c>
      <c r="E8" s="63" t="s">
        <v>136</v>
      </c>
    </row>
    <row r="9" spans="1:5" ht="40.200000000000003" x14ac:dyDescent="0.3">
      <c r="A9" s="64" t="s">
        <v>137</v>
      </c>
      <c r="B9" s="65" t="s">
        <v>136</v>
      </c>
      <c r="C9" s="65" t="s">
        <v>136</v>
      </c>
      <c r="D9" s="65" t="s">
        <v>136</v>
      </c>
      <c r="E9" s="66" t="s">
        <v>136</v>
      </c>
    </row>
    <row r="10" spans="1:5" ht="28.8" x14ac:dyDescent="0.3">
      <c r="A10" s="67" t="s">
        <v>138</v>
      </c>
      <c r="B10" s="65" t="s">
        <v>136</v>
      </c>
      <c r="C10" s="65" t="s">
        <v>136</v>
      </c>
      <c r="D10" s="65" t="s">
        <v>136</v>
      </c>
      <c r="E10" s="66" t="s">
        <v>136</v>
      </c>
    </row>
    <row r="11" spans="1:5" ht="40.200000000000003" x14ac:dyDescent="0.3">
      <c r="A11" s="64" t="s">
        <v>139</v>
      </c>
      <c r="B11" s="65" t="s">
        <v>136</v>
      </c>
      <c r="C11" s="65" t="s">
        <v>136</v>
      </c>
      <c r="D11" s="65" t="s">
        <v>136</v>
      </c>
      <c r="E11" s="66" t="s">
        <v>136</v>
      </c>
    </row>
    <row r="12" spans="1:5" ht="53.4" x14ac:dyDescent="0.3">
      <c r="A12" s="64" t="s">
        <v>140</v>
      </c>
      <c r="B12" s="68" t="s">
        <v>136</v>
      </c>
      <c r="C12" s="68" t="s">
        <v>136</v>
      </c>
      <c r="D12" s="68" t="s">
        <v>136</v>
      </c>
      <c r="E12" s="69" t="s">
        <v>136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56"/>
      <c r="B1" s="269" t="s">
        <v>141</v>
      </c>
      <c r="C1" s="270"/>
      <c r="D1" s="270"/>
      <c r="E1" s="270"/>
      <c r="F1" s="1" t="s">
        <v>142</v>
      </c>
      <c r="G1" s="357"/>
    </row>
    <row r="2" spans="1:26" ht="14.4" x14ac:dyDescent="0.3">
      <c r="A2" s="267"/>
      <c r="B2" s="327"/>
      <c r="C2" s="328"/>
      <c r="D2" s="328"/>
      <c r="E2" s="328"/>
      <c r="F2" s="3" t="s">
        <v>143</v>
      </c>
      <c r="G2" s="279"/>
    </row>
    <row r="3" spans="1:26" ht="14.4" x14ac:dyDescent="0.3">
      <c r="A3" s="267"/>
      <c r="B3" s="332" t="s">
        <v>144</v>
      </c>
      <c r="C3" s="314"/>
      <c r="D3" s="314"/>
      <c r="E3" s="314"/>
      <c r="F3" s="3" t="s">
        <v>145</v>
      </c>
      <c r="G3" s="279"/>
    </row>
    <row r="4" spans="1:26" ht="14.4" x14ac:dyDescent="0.3">
      <c r="A4" s="268"/>
      <c r="B4" s="275"/>
      <c r="C4" s="276"/>
      <c r="D4" s="276"/>
      <c r="E4" s="276"/>
      <c r="F4" s="4" t="s">
        <v>128</v>
      </c>
      <c r="G4" s="280"/>
    </row>
    <row r="6" spans="1:26" ht="15.6" x14ac:dyDescent="0.3">
      <c r="A6" s="358" t="s">
        <v>146</v>
      </c>
      <c r="B6" s="282"/>
      <c r="C6" s="282"/>
      <c r="D6" s="282"/>
      <c r="E6" s="282"/>
      <c r="F6" s="282"/>
      <c r="G6" s="283"/>
      <c r="H6" s="70"/>
      <c r="I6" s="70"/>
      <c r="J6" s="70"/>
      <c r="K6" s="70"/>
      <c r="L6" s="70"/>
      <c r="M6" s="70"/>
      <c r="N6" s="70"/>
      <c r="O6" s="70"/>
      <c r="P6" s="70"/>
      <c r="Q6" s="70"/>
      <c r="R6" s="70"/>
      <c r="S6" s="70"/>
      <c r="T6" s="70"/>
      <c r="U6" s="70"/>
      <c r="V6" s="70"/>
      <c r="W6" s="70"/>
      <c r="X6" s="70"/>
      <c r="Y6" s="70"/>
      <c r="Z6" s="70"/>
    </row>
    <row r="7" spans="1:26" ht="31.5" customHeight="1" x14ac:dyDescent="0.3">
      <c r="A7" s="71" t="s">
        <v>147</v>
      </c>
      <c r="B7" s="72" t="s">
        <v>148</v>
      </c>
      <c r="C7" s="73" t="s">
        <v>149</v>
      </c>
      <c r="D7" s="74" t="s">
        <v>150</v>
      </c>
      <c r="E7" s="72" t="s">
        <v>151</v>
      </c>
      <c r="F7" s="75" t="s">
        <v>152</v>
      </c>
      <c r="G7" s="75" t="s">
        <v>153</v>
      </c>
    </row>
    <row r="8" spans="1:26" ht="33" customHeight="1" x14ac:dyDescent="0.3">
      <c r="A8" s="359"/>
      <c r="B8" s="65"/>
      <c r="C8" s="65"/>
      <c r="D8" s="65"/>
      <c r="E8" s="65"/>
      <c r="F8" s="65"/>
      <c r="G8" s="66"/>
    </row>
    <row r="9" spans="1:26" ht="33" customHeight="1" x14ac:dyDescent="0.3">
      <c r="A9" s="267"/>
      <c r="B9" s="65"/>
      <c r="C9" s="65"/>
      <c r="D9" s="65"/>
      <c r="E9" s="65"/>
      <c r="F9" s="65"/>
      <c r="G9" s="66"/>
    </row>
    <row r="10" spans="1:26" ht="33" customHeight="1" x14ac:dyDescent="0.3">
      <c r="A10" s="267"/>
      <c r="B10" s="65"/>
      <c r="C10" s="65"/>
      <c r="D10" s="65"/>
      <c r="E10" s="65"/>
      <c r="F10" s="65"/>
      <c r="G10" s="66"/>
    </row>
    <row r="11" spans="1:26" ht="33" customHeight="1" x14ac:dyDescent="0.3">
      <c r="A11" s="267"/>
      <c r="B11" s="65"/>
      <c r="C11" s="65"/>
      <c r="D11" s="65"/>
      <c r="E11" s="65"/>
      <c r="F11" s="65"/>
      <c r="G11" s="66"/>
    </row>
    <row r="12" spans="1:26" ht="33" customHeight="1" x14ac:dyDescent="0.3">
      <c r="A12" s="267"/>
      <c r="B12" s="65"/>
      <c r="C12" s="65"/>
      <c r="D12" s="65"/>
      <c r="E12" s="65"/>
      <c r="F12" s="65"/>
      <c r="G12" s="66"/>
    </row>
    <row r="13" spans="1:26" ht="33" customHeight="1" x14ac:dyDescent="0.3">
      <c r="A13" s="267"/>
      <c r="B13" s="65"/>
      <c r="C13" s="65"/>
      <c r="D13" s="65"/>
      <c r="E13" s="65"/>
      <c r="F13" s="65"/>
      <c r="G13" s="66"/>
    </row>
    <row r="14" spans="1:26" ht="33" customHeight="1" x14ac:dyDescent="0.3">
      <c r="A14" s="267"/>
      <c r="B14" s="65"/>
      <c r="C14" s="65"/>
      <c r="D14" s="65"/>
      <c r="E14" s="65"/>
      <c r="F14" s="65"/>
      <c r="G14" s="66"/>
    </row>
    <row r="15" spans="1:26" ht="33" customHeight="1" x14ac:dyDescent="0.3">
      <c r="A15" s="267"/>
      <c r="B15" s="65"/>
      <c r="C15" s="65"/>
      <c r="D15" s="65"/>
      <c r="E15" s="65"/>
      <c r="F15" s="65"/>
      <c r="G15" s="66"/>
    </row>
    <row r="16" spans="1:26" ht="33" customHeight="1" x14ac:dyDescent="0.3">
      <c r="A16" s="267"/>
      <c r="B16" s="65"/>
      <c r="C16" s="65"/>
      <c r="D16" s="65"/>
      <c r="E16" s="65"/>
      <c r="F16" s="65"/>
      <c r="G16" s="66"/>
    </row>
    <row r="17" spans="1:7" ht="33" customHeight="1" x14ac:dyDescent="0.3">
      <c r="A17" s="267"/>
      <c r="B17" s="65"/>
      <c r="C17" s="65"/>
      <c r="D17" s="65"/>
      <c r="E17" s="65"/>
      <c r="F17" s="65"/>
      <c r="G17" s="66"/>
    </row>
    <row r="18" spans="1:7" ht="33" customHeight="1" x14ac:dyDescent="0.3">
      <c r="A18" s="268"/>
      <c r="B18" s="76"/>
      <c r="C18" s="76"/>
      <c r="D18" s="76"/>
      <c r="E18" s="76"/>
      <c r="F18" s="76"/>
      <c r="G18" s="77"/>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activeCell="B13" sqref="B13:C13"/>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6" width="10.6640625" customWidth="1"/>
  </cols>
  <sheetData>
    <row r="1" spans="1:5" ht="14.4" x14ac:dyDescent="0.3">
      <c r="A1" s="360"/>
      <c r="B1" s="363" t="str">
        <f>CONTEXTO!B1</f>
        <v>PROCESO:  SISTEMA INTEGRADO DE GESTIÓN Y MIPG</v>
      </c>
      <c r="C1" s="78" t="s">
        <v>154</v>
      </c>
      <c r="D1" s="79" t="s">
        <v>155</v>
      </c>
      <c r="E1" s="364"/>
    </row>
    <row r="2" spans="1:5" ht="14.4" x14ac:dyDescent="0.3">
      <c r="A2" s="267"/>
      <c r="B2" s="352"/>
      <c r="C2" s="80" t="s">
        <v>125</v>
      </c>
      <c r="D2" s="81">
        <v>5</v>
      </c>
      <c r="E2" s="279"/>
    </row>
    <row r="3" spans="1:5" ht="14.4" x14ac:dyDescent="0.3">
      <c r="A3" s="267"/>
      <c r="B3" s="365" t="s">
        <v>156</v>
      </c>
      <c r="C3" s="80" t="s">
        <v>157</v>
      </c>
      <c r="D3" s="82">
        <v>45343</v>
      </c>
      <c r="E3" s="279"/>
    </row>
    <row r="4" spans="1:5" ht="14.4" x14ac:dyDescent="0.3">
      <c r="A4" s="268"/>
      <c r="B4" s="366"/>
      <c r="C4" s="83" t="s">
        <v>128</v>
      </c>
      <c r="D4" s="84" t="s">
        <v>158</v>
      </c>
      <c r="E4" s="280"/>
    </row>
    <row r="5" spans="1:5" ht="14.4" x14ac:dyDescent="0.3">
      <c r="A5" s="367"/>
      <c r="B5" s="273"/>
      <c r="C5" s="273"/>
      <c r="D5" s="273"/>
      <c r="E5" s="273"/>
    </row>
    <row r="6" spans="1:5" ht="14.4" x14ac:dyDescent="0.3">
      <c r="A6" s="368" t="str">
        <f>+CONTEXTO!A8</f>
        <v>PROCESO: GESTIÓN DOCUMENTAL</v>
      </c>
      <c r="B6" s="270"/>
      <c r="C6" s="270"/>
      <c r="D6" s="270"/>
      <c r="E6" s="294"/>
    </row>
    <row r="7" spans="1:5" ht="14.4" x14ac:dyDescent="0.3">
      <c r="A7" s="336"/>
      <c r="B7" s="328"/>
      <c r="C7" s="328"/>
      <c r="D7" s="328"/>
      <c r="E7" s="337"/>
    </row>
    <row r="8" spans="1:5" ht="14.4" x14ac:dyDescent="0.3">
      <c r="A8" s="369" t="str">
        <f>+CONTEXTO!A9</f>
        <v>OBJETIVO: IMPLEMENTAR EL PROGRAMA DE GESTIÓN DOCUMENTAL APLICANDO EL MODELO DE GESTION DOCUMENTAL
Y ADMINISTRACIÓN DE ARCHIVOS (MGDA), PARA GARANTIZAR EL ACCESO A LA INFORMACIÓN EN FORMA
OPORTUNA Y PRESERVAR LA MEMORIA INSTITUCIONAL.</v>
      </c>
      <c r="B8" s="314"/>
      <c r="C8" s="314"/>
      <c r="D8" s="314"/>
      <c r="E8" s="315"/>
    </row>
    <row r="9" spans="1:5" ht="27" customHeight="1" x14ac:dyDescent="0.3">
      <c r="A9" s="295"/>
      <c r="B9" s="276"/>
      <c r="C9" s="276"/>
      <c r="D9" s="276"/>
      <c r="E9" s="296"/>
    </row>
    <row r="10" spans="1:5" ht="14.4" x14ac:dyDescent="0.3">
      <c r="A10" s="370"/>
      <c r="B10" s="371"/>
      <c r="C10" s="371"/>
      <c r="D10" s="371"/>
      <c r="E10" s="372"/>
    </row>
    <row r="11" spans="1:5" ht="27.75" customHeight="1" x14ac:dyDescent="0.3">
      <c r="A11" s="361" t="s">
        <v>159</v>
      </c>
      <c r="B11" s="373" t="s">
        <v>160</v>
      </c>
      <c r="C11" s="271"/>
      <c r="D11" s="374" t="s">
        <v>161</v>
      </c>
      <c r="E11" s="283"/>
    </row>
    <row r="12" spans="1:5" ht="14.4" x14ac:dyDescent="0.3">
      <c r="A12" s="326"/>
      <c r="B12" s="327"/>
      <c r="C12" s="329"/>
      <c r="D12" s="85" t="s">
        <v>162</v>
      </c>
      <c r="E12" s="86" t="s">
        <v>163</v>
      </c>
    </row>
    <row r="13" spans="1:5" ht="33" customHeight="1" x14ac:dyDescent="0.3">
      <c r="A13" s="362" t="s">
        <v>164</v>
      </c>
      <c r="B13" s="375" t="s">
        <v>165</v>
      </c>
      <c r="C13" s="340"/>
      <c r="D13" s="87"/>
      <c r="E13" s="23"/>
    </row>
    <row r="14" spans="1:5" ht="33" customHeight="1" x14ac:dyDescent="0.3">
      <c r="A14" s="267"/>
      <c r="B14" s="375" t="s">
        <v>166</v>
      </c>
      <c r="C14" s="340"/>
      <c r="D14" s="87"/>
      <c r="E14" s="23"/>
    </row>
    <row r="15" spans="1:5" ht="33" customHeight="1" x14ac:dyDescent="0.3">
      <c r="A15" s="267"/>
      <c r="B15" s="375" t="s">
        <v>167</v>
      </c>
      <c r="C15" s="340"/>
      <c r="D15" s="87"/>
      <c r="E15" s="23"/>
    </row>
    <row r="16" spans="1:5" ht="33" customHeight="1" x14ac:dyDescent="0.3">
      <c r="A16" s="267"/>
      <c r="B16" s="375" t="s">
        <v>168</v>
      </c>
      <c r="C16" s="340"/>
      <c r="D16" s="87"/>
      <c r="E16" s="23"/>
    </row>
    <row r="17" spans="1:5" ht="33" customHeight="1" x14ac:dyDescent="0.3">
      <c r="A17" s="267"/>
      <c r="B17" s="375" t="s">
        <v>169</v>
      </c>
      <c r="C17" s="340"/>
      <c r="D17" s="87"/>
      <c r="E17" s="23"/>
    </row>
    <row r="18" spans="1:5" ht="33" customHeight="1" x14ac:dyDescent="0.3">
      <c r="A18" s="267"/>
      <c r="B18" s="375" t="s">
        <v>170</v>
      </c>
      <c r="C18" s="340"/>
      <c r="D18" s="87"/>
      <c r="E18" s="23"/>
    </row>
    <row r="19" spans="1:5" ht="33" customHeight="1" x14ac:dyDescent="0.3">
      <c r="A19" s="267"/>
      <c r="B19" s="375" t="s">
        <v>171</v>
      </c>
      <c r="C19" s="340"/>
      <c r="D19" s="87"/>
      <c r="E19" s="23"/>
    </row>
    <row r="20" spans="1:5" ht="33" customHeight="1" x14ac:dyDescent="0.3">
      <c r="A20" s="267"/>
      <c r="B20" s="375" t="s">
        <v>172</v>
      </c>
      <c r="C20" s="340"/>
      <c r="D20" s="87"/>
      <c r="E20" s="23"/>
    </row>
    <row r="21" spans="1:5" ht="33" customHeight="1" x14ac:dyDescent="0.3">
      <c r="A21" s="267"/>
      <c r="B21" s="375" t="s">
        <v>173</v>
      </c>
      <c r="C21" s="340"/>
      <c r="D21" s="87"/>
      <c r="E21" s="23"/>
    </row>
    <row r="22" spans="1:5" ht="33" customHeight="1" x14ac:dyDescent="0.3">
      <c r="A22" s="267"/>
      <c r="B22" s="375" t="s">
        <v>174</v>
      </c>
      <c r="C22" s="340"/>
      <c r="D22" s="87"/>
      <c r="E22" s="23"/>
    </row>
    <row r="23" spans="1:5" ht="33" customHeight="1" x14ac:dyDescent="0.3">
      <c r="A23" s="267"/>
      <c r="B23" s="375" t="s">
        <v>175</v>
      </c>
      <c r="C23" s="340"/>
      <c r="D23" s="87"/>
      <c r="E23" s="23"/>
    </row>
    <row r="24" spans="1:5" ht="33" customHeight="1" x14ac:dyDescent="0.3">
      <c r="A24" s="267"/>
      <c r="B24" s="375" t="s">
        <v>176</v>
      </c>
      <c r="C24" s="340"/>
      <c r="D24" s="87"/>
      <c r="E24" s="23"/>
    </row>
    <row r="25" spans="1:5" ht="33" customHeight="1" x14ac:dyDescent="0.3">
      <c r="A25" s="267"/>
      <c r="B25" s="375" t="s">
        <v>177</v>
      </c>
      <c r="C25" s="340"/>
      <c r="D25" s="87"/>
      <c r="E25" s="23"/>
    </row>
    <row r="26" spans="1:5" ht="33" customHeight="1" x14ac:dyDescent="0.3">
      <c r="A26" s="267"/>
      <c r="B26" s="375" t="s">
        <v>178</v>
      </c>
      <c r="C26" s="340"/>
      <c r="D26" s="87"/>
      <c r="E26" s="23"/>
    </row>
    <row r="27" spans="1:5" ht="33" customHeight="1" x14ac:dyDescent="0.3">
      <c r="A27" s="267"/>
      <c r="B27" s="375" t="s">
        <v>179</v>
      </c>
      <c r="C27" s="340"/>
      <c r="D27" s="87"/>
      <c r="E27" s="23"/>
    </row>
    <row r="28" spans="1:5" ht="33" customHeight="1" x14ac:dyDescent="0.3">
      <c r="A28" s="267"/>
      <c r="B28" s="375" t="s">
        <v>180</v>
      </c>
      <c r="C28" s="340"/>
      <c r="D28" s="87"/>
      <c r="E28" s="23"/>
    </row>
    <row r="29" spans="1:5" ht="33" customHeight="1" x14ac:dyDescent="0.3">
      <c r="A29" s="267"/>
      <c r="B29" s="375" t="s">
        <v>181</v>
      </c>
      <c r="C29" s="340"/>
      <c r="D29" s="87"/>
      <c r="E29" s="23"/>
    </row>
    <row r="30" spans="1:5" ht="33" customHeight="1" x14ac:dyDescent="0.3">
      <c r="A30" s="267"/>
      <c r="B30" s="375" t="s">
        <v>182</v>
      </c>
      <c r="C30" s="340"/>
      <c r="D30" s="87"/>
      <c r="E30" s="23"/>
    </row>
    <row r="31" spans="1:5" ht="33" customHeight="1" x14ac:dyDescent="0.3">
      <c r="A31" s="267"/>
      <c r="B31" s="349" t="s">
        <v>183</v>
      </c>
      <c r="C31" s="340"/>
      <c r="D31" s="87"/>
      <c r="E31" s="23"/>
    </row>
    <row r="32" spans="1:5" ht="33" customHeight="1" x14ac:dyDescent="0.3">
      <c r="A32" s="267"/>
      <c r="B32" s="375" t="s">
        <v>184</v>
      </c>
      <c r="C32" s="340"/>
      <c r="D32" s="87"/>
      <c r="E32" s="23"/>
    </row>
    <row r="33" spans="1:5" ht="22.5" customHeight="1" x14ac:dyDescent="0.3">
      <c r="A33" s="267"/>
      <c r="B33" s="376" t="s">
        <v>185</v>
      </c>
      <c r="C33" s="320"/>
      <c r="D33" s="320"/>
      <c r="E33" s="321"/>
    </row>
    <row r="34" spans="1:5" ht="33" customHeight="1" x14ac:dyDescent="0.3">
      <c r="A34" s="267"/>
      <c r="B34" s="349" t="s">
        <v>186</v>
      </c>
      <c r="C34" s="340"/>
      <c r="D34" s="87"/>
      <c r="E34" s="88"/>
    </row>
    <row r="35" spans="1:5" ht="33" customHeight="1" x14ac:dyDescent="0.3">
      <c r="A35" s="267"/>
      <c r="B35" s="349" t="s">
        <v>187</v>
      </c>
      <c r="C35" s="340"/>
      <c r="D35" s="87"/>
      <c r="E35" s="88"/>
    </row>
    <row r="36" spans="1:5" ht="33" customHeight="1" x14ac:dyDescent="0.3">
      <c r="A36" s="267"/>
      <c r="B36" s="349" t="s">
        <v>188</v>
      </c>
      <c r="C36" s="340"/>
      <c r="D36" s="87"/>
      <c r="E36" s="88"/>
    </row>
    <row r="37" spans="1:5" ht="33" customHeight="1" x14ac:dyDescent="0.3">
      <c r="A37" s="267"/>
      <c r="B37" s="349" t="s">
        <v>189</v>
      </c>
      <c r="C37" s="340"/>
      <c r="D37" s="87"/>
      <c r="E37" s="88"/>
    </row>
    <row r="38" spans="1:5" ht="33" customHeight="1" x14ac:dyDescent="0.3">
      <c r="A38" s="267"/>
      <c r="B38" s="349" t="s">
        <v>190</v>
      </c>
      <c r="C38" s="340"/>
      <c r="D38" s="87"/>
      <c r="E38" s="88"/>
    </row>
    <row r="39" spans="1:5" ht="33" customHeight="1" x14ac:dyDescent="0.3">
      <c r="A39" s="267"/>
      <c r="B39" s="349" t="s">
        <v>191</v>
      </c>
      <c r="C39" s="340"/>
      <c r="D39" s="87"/>
      <c r="E39" s="88"/>
    </row>
    <row r="40" spans="1:5" ht="33" customHeight="1" x14ac:dyDescent="0.3">
      <c r="A40" s="267"/>
      <c r="B40" s="349" t="s">
        <v>192</v>
      </c>
      <c r="C40" s="340"/>
      <c r="D40" s="87"/>
      <c r="E40" s="88"/>
    </row>
    <row r="41" spans="1:5" ht="33" customHeight="1" x14ac:dyDescent="0.3">
      <c r="A41" s="267"/>
      <c r="B41" s="349" t="s">
        <v>193</v>
      </c>
      <c r="C41" s="340"/>
      <c r="D41" s="87"/>
      <c r="E41" s="88"/>
    </row>
    <row r="42" spans="1:5" ht="33" customHeight="1" x14ac:dyDescent="0.3">
      <c r="A42" s="267"/>
      <c r="B42" s="349" t="s">
        <v>194</v>
      </c>
      <c r="C42" s="340"/>
      <c r="D42" s="87"/>
      <c r="E42" s="88"/>
    </row>
    <row r="43" spans="1:5" ht="33" customHeight="1" x14ac:dyDescent="0.3">
      <c r="A43" s="267"/>
      <c r="B43" s="349" t="s">
        <v>195</v>
      </c>
      <c r="C43" s="340"/>
      <c r="D43" s="87"/>
      <c r="E43" s="88"/>
    </row>
    <row r="44" spans="1:5" ht="33" customHeight="1" x14ac:dyDescent="0.3">
      <c r="A44" s="267"/>
      <c r="B44" s="349" t="s">
        <v>196</v>
      </c>
      <c r="C44" s="340"/>
      <c r="D44" s="87"/>
      <c r="E44" s="88"/>
    </row>
    <row r="45" spans="1:5" ht="33" customHeight="1" x14ac:dyDescent="0.3">
      <c r="A45" s="267"/>
      <c r="B45" s="349" t="s">
        <v>197</v>
      </c>
      <c r="C45" s="340"/>
      <c r="D45" s="87"/>
      <c r="E45" s="88"/>
    </row>
    <row r="46" spans="1:5" ht="33" customHeight="1" x14ac:dyDescent="0.3">
      <c r="A46" s="267"/>
      <c r="B46" s="349" t="s">
        <v>198</v>
      </c>
      <c r="C46" s="340"/>
      <c r="D46" s="87"/>
      <c r="E46" s="88"/>
    </row>
    <row r="47" spans="1:5" ht="33" customHeight="1" x14ac:dyDescent="0.3">
      <c r="A47" s="268"/>
      <c r="B47" s="284" t="s">
        <v>199</v>
      </c>
      <c r="C47" s="342"/>
      <c r="D47" s="89" t="s">
        <v>200</v>
      </c>
      <c r="E47" s="90"/>
    </row>
    <row r="48" spans="1:5" ht="15.75" customHeight="1" x14ac:dyDescent="0.3">
      <c r="D48" s="55"/>
    </row>
    <row r="49" spans="4:4" ht="15.75" customHeight="1" x14ac:dyDescent="0.3">
      <c r="D49" s="55"/>
    </row>
    <row r="50" spans="4:4" ht="15.75" customHeight="1" x14ac:dyDescent="0.3">
      <c r="D50" s="55"/>
    </row>
    <row r="51" spans="4:4" ht="15.75" customHeight="1" x14ac:dyDescent="0.3">
      <c r="D51" s="55"/>
    </row>
    <row r="52" spans="4:4" ht="15.75" customHeight="1" x14ac:dyDescent="0.3">
      <c r="D52" s="55"/>
    </row>
    <row r="53" spans="4:4" ht="15.75" customHeight="1" x14ac:dyDescent="0.3">
      <c r="D53" s="55"/>
    </row>
    <row r="54" spans="4:4" ht="15.75" customHeight="1" x14ac:dyDescent="0.3">
      <c r="D54" s="55"/>
    </row>
    <row r="55" spans="4:4" ht="15.75" customHeight="1" x14ac:dyDescent="0.3">
      <c r="D55" s="55"/>
    </row>
    <row r="56" spans="4:4" ht="15.75" customHeight="1" x14ac:dyDescent="0.3">
      <c r="D56" s="55"/>
    </row>
    <row r="57" spans="4:4" ht="15.75" customHeight="1" x14ac:dyDescent="0.3">
      <c r="D57" s="55"/>
    </row>
    <row r="58" spans="4:4" ht="15.75" customHeight="1" x14ac:dyDescent="0.3">
      <c r="D58" s="55"/>
    </row>
    <row r="59" spans="4:4" ht="15.75" customHeight="1" x14ac:dyDescent="0.3">
      <c r="D59" s="55"/>
    </row>
    <row r="60" spans="4:4" ht="15.75" customHeight="1" x14ac:dyDescent="0.3">
      <c r="D60" s="55"/>
    </row>
    <row r="61" spans="4:4" ht="15.75" customHeight="1" x14ac:dyDescent="0.3">
      <c r="D61" s="55"/>
    </row>
    <row r="62" spans="4:4" ht="15.75" customHeight="1" x14ac:dyDescent="0.3">
      <c r="D62" s="55"/>
    </row>
    <row r="63" spans="4:4" ht="15.75" customHeight="1" x14ac:dyDescent="0.3">
      <c r="D63" s="55"/>
    </row>
    <row r="64" spans="4:4" ht="15.75" customHeight="1" x14ac:dyDescent="0.3">
      <c r="D64" s="55"/>
    </row>
    <row r="65" spans="4:4" ht="15.75" customHeight="1" x14ac:dyDescent="0.3">
      <c r="D65" s="55"/>
    </row>
    <row r="66" spans="4:4" ht="15.75" customHeight="1" x14ac:dyDescent="0.3">
      <c r="D66" s="55"/>
    </row>
    <row r="67" spans="4:4" ht="15.75" customHeight="1" x14ac:dyDescent="0.3">
      <c r="D67" s="55"/>
    </row>
    <row r="68" spans="4:4" ht="15.75" customHeight="1" x14ac:dyDescent="0.3">
      <c r="D68" s="55"/>
    </row>
    <row r="69" spans="4:4" ht="15.75" customHeight="1" x14ac:dyDescent="0.3">
      <c r="D69" s="55"/>
    </row>
    <row r="70" spans="4:4" ht="15.75" customHeight="1" x14ac:dyDescent="0.3">
      <c r="D70" s="55"/>
    </row>
    <row r="71" spans="4:4" ht="15.75" customHeight="1" x14ac:dyDescent="0.3">
      <c r="D71" s="55"/>
    </row>
    <row r="72" spans="4:4" ht="15.75" customHeight="1" x14ac:dyDescent="0.3">
      <c r="D72" s="55"/>
    </row>
    <row r="73" spans="4:4" ht="15.75" customHeight="1" x14ac:dyDescent="0.3">
      <c r="D73" s="55"/>
    </row>
    <row r="74" spans="4:4" ht="15.75" customHeight="1" x14ac:dyDescent="0.3">
      <c r="D74" s="55"/>
    </row>
    <row r="75" spans="4:4" ht="15.75" customHeight="1" x14ac:dyDescent="0.3">
      <c r="D75" s="55"/>
    </row>
    <row r="76" spans="4:4" ht="15.75" customHeight="1" x14ac:dyDescent="0.3">
      <c r="D76" s="55"/>
    </row>
    <row r="77" spans="4:4" ht="15.75" customHeight="1" x14ac:dyDescent="0.3">
      <c r="D77" s="55"/>
    </row>
    <row r="78" spans="4:4" ht="15.75" customHeight="1" x14ac:dyDescent="0.3">
      <c r="D78" s="55"/>
    </row>
    <row r="79" spans="4:4" ht="15.75" customHeight="1" x14ac:dyDescent="0.3">
      <c r="D79" s="55"/>
    </row>
    <row r="80" spans="4:4" ht="15.75" customHeight="1" x14ac:dyDescent="0.3">
      <c r="D80" s="55"/>
    </row>
    <row r="81" spans="4:4" ht="15.75" customHeight="1" x14ac:dyDescent="0.3">
      <c r="D81" s="55"/>
    </row>
    <row r="82" spans="4:4" ht="15.75" customHeight="1" x14ac:dyDescent="0.3">
      <c r="D82" s="55"/>
    </row>
    <row r="83" spans="4:4" ht="15.75" customHeight="1" x14ac:dyDescent="0.3">
      <c r="D83" s="55"/>
    </row>
    <row r="84" spans="4:4" ht="15.75" customHeight="1" x14ac:dyDescent="0.3">
      <c r="D84" s="55"/>
    </row>
    <row r="85" spans="4:4" ht="15.75" customHeight="1" x14ac:dyDescent="0.3">
      <c r="D85" s="55"/>
    </row>
    <row r="86" spans="4:4" ht="15.75" customHeight="1" x14ac:dyDescent="0.3">
      <c r="D86" s="55"/>
    </row>
    <row r="87" spans="4:4" ht="15.75" customHeight="1" x14ac:dyDescent="0.3">
      <c r="D87" s="55"/>
    </row>
    <row r="88" spans="4:4" ht="15.75" customHeight="1" x14ac:dyDescent="0.3">
      <c r="D88" s="55"/>
    </row>
    <row r="89" spans="4:4" ht="15.75" customHeight="1" x14ac:dyDescent="0.3">
      <c r="D89" s="55"/>
    </row>
    <row r="90" spans="4:4" ht="15.75" customHeight="1" x14ac:dyDescent="0.3">
      <c r="D90" s="55"/>
    </row>
    <row r="91" spans="4:4" ht="15.75" customHeight="1" x14ac:dyDescent="0.3">
      <c r="D91" s="55"/>
    </row>
    <row r="92" spans="4:4" ht="15.75" customHeight="1" x14ac:dyDescent="0.3">
      <c r="D92" s="55"/>
    </row>
    <row r="93" spans="4:4" ht="15.75" customHeight="1" x14ac:dyDescent="0.3">
      <c r="D93" s="55"/>
    </row>
    <row r="94" spans="4:4" ht="15.75" customHeight="1" x14ac:dyDescent="0.3">
      <c r="D94" s="55"/>
    </row>
    <row r="95" spans="4:4" ht="15.75" customHeight="1" x14ac:dyDescent="0.3">
      <c r="D95" s="55"/>
    </row>
    <row r="96" spans="4:4" ht="15.75" customHeight="1" x14ac:dyDescent="0.3">
      <c r="D96" s="55"/>
    </row>
    <row r="97" spans="4:4" ht="15.75" customHeight="1" x14ac:dyDescent="0.3">
      <c r="D97" s="55"/>
    </row>
    <row r="98" spans="4:4" ht="15.75" customHeight="1" x14ac:dyDescent="0.3">
      <c r="D98" s="55"/>
    </row>
    <row r="99" spans="4:4" ht="15.75" customHeight="1" x14ac:dyDescent="0.3">
      <c r="D99" s="55"/>
    </row>
    <row r="100" spans="4:4" ht="15.75" customHeight="1" x14ac:dyDescent="0.3">
      <c r="D100" s="55"/>
    </row>
    <row r="101" spans="4:4" ht="15.75" customHeight="1" x14ac:dyDescent="0.3">
      <c r="D101" s="55"/>
    </row>
    <row r="102" spans="4:4" ht="15.75" customHeight="1" x14ac:dyDescent="0.3">
      <c r="D102" s="55"/>
    </row>
    <row r="103" spans="4:4" ht="15.75" customHeight="1" x14ac:dyDescent="0.3">
      <c r="D103" s="55"/>
    </row>
    <row r="104" spans="4:4" ht="15.75" customHeight="1" x14ac:dyDescent="0.3">
      <c r="D104" s="55"/>
    </row>
    <row r="105" spans="4:4" ht="15.75" customHeight="1" x14ac:dyDescent="0.3">
      <c r="D105" s="55"/>
    </row>
    <row r="106" spans="4:4" ht="15.75" customHeight="1" x14ac:dyDescent="0.3">
      <c r="D106" s="55"/>
    </row>
    <row r="107" spans="4:4" ht="15.75" customHeight="1" x14ac:dyDescent="0.3">
      <c r="D107" s="55"/>
    </row>
    <row r="108" spans="4:4" ht="15.75" customHeight="1" x14ac:dyDescent="0.3">
      <c r="D108" s="55"/>
    </row>
    <row r="109" spans="4:4" ht="15.75" customHeight="1" x14ac:dyDescent="0.3">
      <c r="D109" s="55"/>
    </row>
    <row r="110" spans="4:4" ht="15.75" customHeight="1" x14ac:dyDescent="0.3">
      <c r="D110" s="55"/>
    </row>
    <row r="111" spans="4:4" ht="15.75" customHeight="1" x14ac:dyDescent="0.3">
      <c r="D111" s="55"/>
    </row>
    <row r="112" spans="4:4" ht="15.75" customHeight="1" x14ac:dyDescent="0.3">
      <c r="D112" s="55"/>
    </row>
    <row r="113" spans="4:4" ht="15.75" customHeight="1" x14ac:dyDescent="0.3">
      <c r="D113" s="55"/>
    </row>
    <row r="114" spans="4:4" ht="15.75" customHeight="1" x14ac:dyDescent="0.3">
      <c r="D114" s="55"/>
    </row>
    <row r="115" spans="4:4" ht="15.75" customHeight="1" x14ac:dyDescent="0.3">
      <c r="D115" s="55"/>
    </row>
    <row r="116" spans="4:4" ht="15.75" customHeight="1" x14ac:dyDescent="0.3">
      <c r="D116" s="55"/>
    </row>
    <row r="117" spans="4:4" ht="15.75" customHeight="1" x14ac:dyDescent="0.3">
      <c r="D117" s="55"/>
    </row>
    <row r="118" spans="4:4" ht="15.75" customHeight="1" x14ac:dyDescent="0.3">
      <c r="D118" s="55"/>
    </row>
    <row r="119" spans="4:4" ht="15.75" customHeight="1" x14ac:dyDescent="0.3">
      <c r="D119" s="55"/>
    </row>
    <row r="120" spans="4:4" ht="15.75" customHeight="1" x14ac:dyDescent="0.3">
      <c r="D120" s="55"/>
    </row>
    <row r="121" spans="4:4" ht="15.75" customHeight="1" x14ac:dyDescent="0.3">
      <c r="D121" s="55"/>
    </row>
    <row r="122" spans="4:4" ht="15.75" customHeight="1" x14ac:dyDescent="0.3">
      <c r="D122" s="55"/>
    </row>
    <row r="123" spans="4:4" ht="15.75" customHeight="1" x14ac:dyDescent="0.3">
      <c r="D123" s="55"/>
    </row>
    <row r="124" spans="4:4" ht="15.75" customHeight="1" x14ac:dyDescent="0.3">
      <c r="D124" s="55"/>
    </row>
    <row r="125" spans="4:4" ht="15.75" customHeight="1" x14ac:dyDescent="0.3">
      <c r="D125" s="55"/>
    </row>
    <row r="126" spans="4:4" ht="15.75" customHeight="1" x14ac:dyDescent="0.3">
      <c r="D126" s="55"/>
    </row>
    <row r="127" spans="4:4" ht="15.75" customHeight="1" x14ac:dyDescent="0.3">
      <c r="D127" s="55"/>
    </row>
    <row r="128" spans="4:4" ht="15.75" customHeight="1" x14ac:dyDescent="0.3">
      <c r="D128" s="55"/>
    </row>
    <row r="129" spans="4:4" ht="15.75" customHeight="1" x14ac:dyDescent="0.3">
      <c r="D129" s="55"/>
    </row>
    <row r="130" spans="4:4" ht="15.75" customHeight="1" x14ac:dyDescent="0.3">
      <c r="D130" s="55"/>
    </row>
    <row r="131" spans="4:4" ht="15.75" customHeight="1" x14ac:dyDescent="0.3">
      <c r="D131" s="55"/>
    </row>
    <row r="132" spans="4:4" ht="15.75" customHeight="1" x14ac:dyDescent="0.3">
      <c r="D132" s="55"/>
    </row>
    <row r="133" spans="4:4" ht="15.75" customHeight="1" x14ac:dyDescent="0.3">
      <c r="D133" s="55"/>
    </row>
    <row r="134" spans="4:4" ht="15.75" customHeight="1" x14ac:dyDescent="0.3">
      <c r="D134" s="55"/>
    </row>
    <row r="135" spans="4:4" ht="15.75" customHeight="1" x14ac:dyDescent="0.3">
      <c r="D135" s="55"/>
    </row>
    <row r="136" spans="4:4" ht="15.75" customHeight="1" x14ac:dyDescent="0.3">
      <c r="D136" s="55"/>
    </row>
    <row r="137" spans="4:4" ht="15.75" customHeight="1" x14ac:dyDescent="0.3">
      <c r="D137" s="55"/>
    </row>
    <row r="138" spans="4:4" ht="15.75" customHeight="1" x14ac:dyDescent="0.3">
      <c r="D138" s="55"/>
    </row>
    <row r="139" spans="4:4" ht="15.75" customHeight="1" x14ac:dyDescent="0.3">
      <c r="D139" s="55"/>
    </row>
    <row r="140" spans="4:4" ht="15.75" customHeight="1" x14ac:dyDescent="0.3">
      <c r="D140" s="55"/>
    </row>
    <row r="141" spans="4:4" ht="15.75" customHeight="1" x14ac:dyDescent="0.3">
      <c r="D141" s="55"/>
    </row>
    <row r="142" spans="4:4" ht="15.75" customHeight="1" x14ac:dyDescent="0.3">
      <c r="D142" s="55"/>
    </row>
    <row r="143" spans="4:4" ht="15.75" customHeight="1" x14ac:dyDescent="0.3">
      <c r="D143" s="55"/>
    </row>
    <row r="144" spans="4:4" ht="15.75" customHeight="1" x14ac:dyDescent="0.3">
      <c r="D144" s="55"/>
    </row>
    <row r="145" spans="4:4" ht="15.75" customHeight="1" x14ac:dyDescent="0.3">
      <c r="D145" s="55"/>
    </row>
    <row r="146" spans="4:4" ht="15.75" customHeight="1" x14ac:dyDescent="0.3">
      <c r="D146" s="55"/>
    </row>
    <row r="147" spans="4:4" ht="15.75" customHeight="1" x14ac:dyDescent="0.3">
      <c r="D147" s="55"/>
    </row>
    <row r="148" spans="4:4" ht="15.75" customHeight="1" x14ac:dyDescent="0.3">
      <c r="D148" s="55"/>
    </row>
    <row r="149" spans="4:4" ht="15.75" customHeight="1" x14ac:dyDescent="0.3">
      <c r="D149" s="55"/>
    </row>
    <row r="150" spans="4:4" ht="15.75" customHeight="1" x14ac:dyDescent="0.3">
      <c r="D150" s="55"/>
    </row>
    <row r="151" spans="4:4" ht="15.75" customHeight="1" x14ac:dyDescent="0.3">
      <c r="D151" s="55"/>
    </row>
    <row r="152" spans="4:4" ht="15.75" customHeight="1" x14ac:dyDescent="0.3">
      <c r="D152" s="55"/>
    </row>
    <row r="153" spans="4:4" ht="15.75" customHeight="1" x14ac:dyDescent="0.3">
      <c r="D153" s="55"/>
    </row>
    <row r="154" spans="4:4" ht="15.75" customHeight="1" x14ac:dyDescent="0.3">
      <c r="D154" s="55"/>
    </row>
    <row r="155" spans="4:4" ht="15.75" customHeight="1" x14ac:dyDescent="0.3">
      <c r="D155" s="55"/>
    </row>
    <row r="156" spans="4:4" ht="15.75" customHeight="1" x14ac:dyDescent="0.3">
      <c r="D156" s="55"/>
    </row>
    <row r="157" spans="4:4" ht="15.75" customHeight="1" x14ac:dyDescent="0.3">
      <c r="D157" s="55"/>
    </row>
    <row r="158" spans="4:4" ht="15.75" customHeight="1" x14ac:dyDescent="0.3">
      <c r="D158" s="55"/>
    </row>
    <row r="159" spans="4:4" ht="15.75" customHeight="1" x14ac:dyDescent="0.3">
      <c r="D159" s="55"/>
    </row>
    <row r="160" spans="4:4" ht="15.75" customHeight="1" x14ac:dyDescent="0.3">
      <c r="D160" s="55"/>
    </row>
    <row r="161" spans="4:4" ht="15.75" customHeight="1" x14ac:dyDescent="0.3">
      <c r="D161" s="55"/>
    </row>
    <row r="162" spans="4:4" ht="15.75" customHeight="1" x14ac:dyDescent="0.3">
      <c r="D162" s="55"/>
    </row>
    <row r="163" spans="4:4" ht="15.75" customHeight="1" x14ac:dyDescent="0.3">
      <c r="D163" s="55"/>
    </row>
    <row r="164" spans="4:4" ht="15.75" customHeight="1" x14ac:dyDescent="0.3">
      <c r="D164" s="55"/>
    </row>
    <row r="165" spans="4:4" ht="15.75" customHeight="1" x14ac:dyDescent="0.3">
      <c r="D165" s="55"/>
    </row>
    <row r="166" spans="4:4" ht="15.75" customHeight="1" x14ac:dyDescent="0.3">
      <c r="D166" s="55"/>
    </row>
    <row r="167" spans="4:4" ht="15.75" customHeight="1" x14ac:dyDescent="0.3">
      <c r="D167" s="55"/>
    </row>
    <row r="168" spans="4:4" ht="15.75" customHeight="1" x14ac:dyDescent="0.3">
      <c r="D168" s="55"/>
    </row>
    <row r="169" spans="4:4" ht="15.75" customHeight="1" x14ac:dyDescent="0.3">
      <c r="D169" s="55"/>
    </row>
    <row r="170" spans="4:4" ht="15.75" customHeight="1" x14ac:dyDescent="0.3">
      <c r="D170" s="55"/>
    </row>
    <row r="171" spans="4:4" ht="15.75" customHeight="1" x14ac:dyDescent="0.3">
      <c r="D171" s="55"/>
    </row>
    <row r="172" spans="4:4" ht="15.75" customHeight="1" x14ac:dyDescent="0.3">
      <c r="D172" s="55"/>
    </row>
    <row r="173" spans="4:4" ht="15.75" customHeight="1" x14ac:dyDescent="0.3">
      <c r="D173" s="55"/>
    </row>
    <row r="174" spans="4:4" ht="15.75" customHeight="1" x14ac:dyDescent="0.3">
      <c r="D174" s="55"/>
    </row>
    <row r="175" spans="4:4" ht="15.75" customHeight="1" x14ac:dyDescent="0.3">
      <c r="D175" s="55"/>
    </row>
    <row r="176" spans="4:4" ht="15.75" customHeight="1" x14ac:dyDescent="0.3">
      <c r="D176" s="55"/>
    </row>
    <row r="177" spans="4:4" ht="15.75" customHeight="1" x14ac:dyDescent="0.3">
      <c r="D177" s="55"/>
    </row>
    <row r="178" spans="4:4" ht="15.75" customHeight="1" x14ac:dyDescent="0.3">
      <c r="D178" s="55"/>
    </row>
    <row r="179" spans="4:4" ht="15.75" customHeight="1" x14ac:dyDescent="0.3">
      <c r="D179" s="55"/>
    </row>
    <row r="180" spans="4:4" ht="15.75" customHeight="1" x14ac:dyDescent="0.3">
      <c r="D180" s="55"/>
    </row>
    <row r="181" spans="4:4" ht="15.75" customHeight="1" x14ac:dyDescent="0.3">
      <c r="D181" s="55"/>
    </row>
    <row r="182" spans="4:4" ht="15.75" customHeight="1" x14ac:dyDescent="0.3">
      <c r="D182" s="55"/>
    </row>
    <row r="183" spans="4:4" ht="15.75" customHeight="1" x14ac:dyDescent="0.3">
      <c r="D183" s="55"/>
    </row>
    <row r="184" spans="4:4" ht="15.75" customHeight="1" x14ac:dyDescent="0.3">
      <c r="D184" s="55"/>
    </row>
    <row r="185" spans="4:4" ht="15.75" customHeight="1" x14ac:dyDescent="0.3">
      <c r="D185" s="55"/>
    </row>
    <row r="186" spans="4:4" ht="15.75" customHeight="1" x14ac:dyDescent="0.3">
      <c r="D186" s="55"/>
    </row>
    <row r="187" spans="4:4" ht="15.75" customHeight="1" x14ac:dyDescent="0.3">
      <c r="D187" s="55"/>
    </row>
    <row r="188" spans="4:4" ht="15.75" customHeight="1" x14ac:dyDescent="0.3">
      <c r="D188" s="55"/>
    </row>
    <row r="189" spans="4:4" ht="15.75" customHeight="1" x14ac:dyDescent="0.3">
      <c r="D189" s="55"/>
    </row>
    <row r="190" spans="4:4" ht="15.75" customHeight="1" x14ac:dyDescent="0.3">
      <c r="D190" s="55"/>
    </row>
    <row r="191" spans="4:4" ht="15.75" customHeight="1" x14ac:dyDescent="0.3">
      <c r="D191" s="55"/>
    </row>
    <row r="192" spans="4:4" ht="15.75" customHeight="1" x14ac:dyDescent="0.3">
      <c r="D192" s="55"/>
    </row>
    <row r="193" spans="4:4" ht="15.75" customHeight="1" x14ac:dyDescent="0.3">
      <c r="D193" s="55"/>
    </row>
    <row r="194" spans="4:4" ht="15.75" customHeight="1" x14ac:dyDescent="0.3">
      <c r="D194" s="55"/>
    </row>
    <row r="195" spans="4:4" ht="15.75" customHeight="1" x14ac:dyDescent="0.3">
      <c r="D195" s="55"/>
    </row>
    <row r="196" spans="4:4" ht="15.75" customHeight="1" x14ac:dyDescent="0.3">
      <c r="D196" s="55"/>
    </row>
    <row r="197" spans="4:4" ht="15.75" customHeight="1" x14ac:dyDescent="0.3">
      <c r="D197" s="55"/>
    </row>
    <row r="198" spans="4:4" ht="15.75" customHeight="1" x14ac:dyDescent="0.3">
      <c r="D198" s="55"/>
    </row>
    <row r="199" spans="4:4" ht="15.75" customHeight="1" x14ac:dyDescent="0.3">
      <c r="D199" s="55"/>
    </row>
    <row r="200" spans="4:4" ht="15.75" customHeight="1" x14ac:dyDescent="0.3">
      <c r="D200" s="55"/>
    </row>
    <row r="201" spans="4:4" ht="15.75" customHeight="1" x14ac:dyDescent="0.3">
      <c r="D201" s="55"/>
    </row>
    <row r="202" spans="4:4" ht="15.75" customHeight="1" x14ac:dyDescent="0.3">
      <c r="D202" s="55"/>
    </row>
    <row r="203" spans="4:4" ht="15.75" customHeight="1" x14ac:dyDescent="0.3">
      <c r="D203" s="55"/>
    </row>
    <row r="204" spans="4:4" ht="15.75" customHeight="1" x14ac:dyDescent="0.3">
      <c r="D204" s="55"/>
    </row>
    <row r="205" spans="4:4" ht="15.75" customHeight="1" x14ac:dyDescent="0.3">
      <c r="D205" s="55"/>
    </row>
    <row r="206" spans="4:4" ht="15.75" customHeight="1" x14ac:dyDescent="0.3">
      <c r="D206" s="55"/>
    </row>
    <row r="207" spans="4:4" ht="15.75" customHeight="1" x14ac:dyDescent="0.3">
      <c r="D207" s="55"/>
    </row>
    <row r="208" spans="4:4" ht="15.75" customHeight="1" x14ac:dyDescent="0.3">
      <c r="D208" s="55"/>
    </row>
    <row r="209" spans="4:4" ht="15.75" customHeight="1" x14ac:dyDescent="0.3">
      <c r="D209" s="55"/>
    </row>
    <row r="210" spans="4:4" ht="15.75" customHeight="1" x14ac:dyDescent="0.3">
      <c r="D210" s="55"/>
    </row>
    <row r="211" spans="4:4" ht="15.75" customHeight="1" x14ac:dyDescent="0.3">
      <c r="D211" s="55"/>
    </row>
    <row r="212" spans="4:4" ht="15.75" customHeight="1" x14ac:dyDescent="0.3">
      <c r="D212" s="55"/>
    </row>
    <row r="213" spans="4:4" ht="15.75" customHeight="1" x14ac:dyDescent="0.3">
      <c r="D213" s="55"/>
    </row>
    <row r="214" spans="4:4" ht="15.75" customHeight="1" x14ac:dyDescent="0.3">
      <c r="D214" s="55"/>
    </row>
    <row r="215" spans="4:4" ht="15.75" customHeight="1" x14ac:dyDescent="0.3">
      <c r="D215" s="55"/>
    </row>
    <row r="216" spans="4:4" ht="15.75" customHeight="1" x14ac:dyDescent="0.3">
      <c r="D216" s="55"/>
    </row>
    <row r="217" spans="4:4" ht="15.75" customHeight="1" x14ac:dyDescent="0.3">
      <c r="D217" s="55"/>
    </row>
    <row r="218" spans="4:4" ht="15.75" customHeight="1" x14ac:dyDescent="0.3">
      <c r="D218" s="55"/>
    </row>
    <row r="219" spans="4:4" ht="15.75" customHeight="1" x14ac:dyDescent="0.3">
      <c r="D219" s="55"/>
    </row>
    <row r="220" spans="4:4" ht="15.75" customHeight="1" x14ac:dyDescent="0.3">
      <c r="D220" s="55"/>
    </row>
    <row r="221" spans="4:4" ht="15.75" customHeight="1" x14ac:dyDescent="0.3">
      <c r="D221" s="55"/>
    </row>
    <row r="222" spans="4:4" ht="15.75" customHeight="1" x14ac:dyDescent="0.3">
      <c r="D222" s="55"/>
    </row>
    <row r="223" spans="4:4" ht="15.75" customHeight="1" x14ac:dyDescent="0.3">
      <c r="D223" s="55"/>
    </row>
    <row r="224" spans="4:4" ht="15.75" customHeight="1" x14ac:dyDescent="0.3">
      <c r="D224" s="55"/>
    </row>
    <row r="225" spans="4:4" ht="15.75" customHeight="1" x14ac:dyDescent="0.3">
      <c r="D225" s="55"/>
    </row>
    <row r="226" spans="4:4" ht="15.75" customHeight="1" x14ac:dyDescent="0.3">
      <c r="D226" s="55"/>
    </row>
    <row r="227" spans="4:4" ht="15.75" customHeight="1" x14ac:dyDescent="0.3">
      <c r="D227" s="55"/>
    </row>
    <row r="228" spans="4:4" ht="15.75" customHeight="1" x14ac:dyDescent="0.3">
      <c r="D228" s="55"/>
    </row>
    <row r="229" spans="4:4" ht="15.75" customHeight="1" x14ac:dyDescent="0.3">
      <c r="D229" s="55"/>
    </row>
    <row r="230" spans="4:4" ht="15.75" customHeight="1" x14ac:dyDescent="0.3">
      <c r="D230" s="55"/>
    </row>
    <row r="231" spans="4:4" ht="15.75" customHeight="1" x14ac:dyDescent="0.3">
      <c r="D231" s="55"/>
    </row>
    <row r="232" spans="4:4" ht="15.75" customHeight="1" x14ac:dyDescent="0.3">
      <c r="D232" s="55"/>
    </row>
    <row r="233" spans="4:4" ht="15.75" customHeight="1" x14ac:dyDescent="0.3">
      <c r="D233" s="55"/>
    </row>
    <row r="234" spans="4:4" ht="15.75" customHeight="1" x14ac:dyDescent="0.3">
      <c r="D234" s="55"/>
    </row>
    <row r="235" spans="4:4" ht="15.75" customHeight="1" x14ac:dyDescent="0.3">
      <c r="D235" s="55"/>
    </row>
    <row r="236" spans="4:4" ht="15.75" customHeight="1" x14ac:dyDescent="0.3">
      <c r="D236" s="55"/>
    </row>
    <row r="237" spans="4:4" ht="15.75" customHeight="1" x14ac:dyDescent="0.3">
      <c r="D237" s="55"/>
    </row>
    <row r="238" spans="4:4" ht="15.75" customHeight="1" x14ac:dyDescent="0.3">
      <c r="D238" s="55"/>
    </row>
    <row r="239" spans="4:4" ht="15.75" customHeight="1" x14ac:dyDescent="0.3">
      <c r="D239" s="55"/>
    </row>
    <row r="240" spans="4:4" ht="15.75" customHeight="1" x14ac:dyDescent="0.3">
      <c r="D240" s="55"/>
    </row>
    <row r="241" spans="4:4" ht="15.75" customHeight="1" x14ac:dyDescent="0.3">
      <c r="D241" s="55"/>
    </row>
    <row r="242" spans="4:4" ht="15.75" customHeight="1" x14ac:dyDescent="0.3">
      <c r="D242" s="55"/>
    </row>
    <row r="243" spans="4:4" ht="15.75" customHeight="1" x14ac:dyDescent="0.3">
      <c r="D243" s="55"/>
    </row>
    <row r="244" spans="4:4" ht="15.75" customHeight="1" x14ac:dyDescent="0.3">
      <c r="D244" s="55"/>
    </row>
    <row r="245" spans="4:4" ht="15.75" customHeight="1" x14ac:dyDescent="0.3">
      <c r="D245" s="55"/>
    </row>
    <row r="246" spans="4:4" ht="15.75" customHeight="1" x14ac:dyDescent="0.3">
      <c r="D246" s="55"/>
    </row>
    <row r="247" spans="4:4" ht="15.75" customHeight="1" x14ac:dyDescent="0.3">
      <c r="D247" s="55"/>
    </row>
    <row r="248" spans="4:4" ht="15.75" customHeight="1" x14ac:dyDescent="0.3"/>
    <row r="249" spans="4:4" ht="15.75" customHeight="1" x14ac:dyDescent="0.3"/>
    <row r="250" spans="4:4" ht="15.75" customHeight="1" x14ac:dyDescent="0.3"/>
    <row r="251" spans="4:4" ht="15.75" customHeight="1" x14ac:dyDescent="0.3"/>
    <row r="252" spans="4:4" ht="15.75" customHeight="1" x14ac:dyDescent="0.3"/>
    <row r="253" spans="4:4" ht="15.75" customHeight="1" x14ac:dyDescent="0.3"/>
    <row r="254" spans="4:4" ht="15.75" customHeight="1" x14ac:dyDescent="0.3"/>
    <row r="255" spans="4:4" ht="15.75" customHeight="1" x14ac:dyDescent="0.3"/>
    <row r="256" spans="4:4"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7">
    <mergeCell ref="B37:C37"/>
    <mergeCell ref="B38:C38"/>
    <mergeCell ref="B46:C46"/>
    <mergeCell ref="B47:C47"/>
    <mergeCell ref="B39:C39"/>
    <mergeCell ref="B40:C40"/>
    <mergeCell ref="B41:C41"/>
    <mergeCell ref="B42:C42"/>
    <mergeCell ref="B43:C43"/>
    <mergeCell ref="B44:C44"/>
    <mergeCell ref="B45:C45"/>
    <mergeCell ref="B32:C32"/>
    <mergeCell ref="B33:E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A1:A4"/>
    <mergeCell ref="A11:A12"/>
    <mergeCell ref="A13:A47"/>
    <mergeCell ref="B1:B2"/>
    <mergeCell ref="E1:E4"/>
    <mergeCell ref="B3:B4"/>
    <mergeCell ref="A5:E5"/>
    <mergeCell ref="A6:E7"/>
    <mergeCell ref="A8:E9"/>
    <mergeCell ref="A10:E10"/>
    <mergeCell ref="B11:C12"/>
    <mergeCell ref="D11:E11"/>
    <mergeCell ref="B13:C13"/>
    <mergeCell ref="B14:C14"/>
    <mergeCell ref="B15:C15"/>
    <mergeCell ref="B16:C1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zoomScale="85" zoomScaleNormal="85" workbookViewId="0">
      <selection activeCell="H4" sqref="H4:I4"/>
    </sheetView>
  </sheetViews>
  <sheetFormatPr baseColWidth="10" defaultColWidth="14.44140625" defaultRowHeight="15" customHeight="1" x14ac:dyDescent="0.3"/>
  <cols>
    <col min="1" max="1" width="13.21875" customWidth="1"/>
    <col min="2" max="2" width="16.109375" customWidth="1"/>
    <col min="3" max="3" width="22.5546875" customWidth="1"/>
    <col min="4" max="4" width="27.44140625" hidden="1" customWidth="1"/>
    <col min="5" max="5" width="38" customWidth="1"/>
    <col min="6" max="6" width="30.33203125" customWidth="1"/>
    <col min="7" max="7" width="18.33203125" customWidth="1"/>
    <col min="8" max="8" width="15.44140625" customWidth="1"/>
    <col min="9" max="9" width="19.33203125" customWidth="1"/>
    <col min="11" max="26" width="11.44140625" customWidth="1"/>
  </cols>
  <sheetData>
    <row r="1" spans="1:26" ht="15" customHeight="1" x14ac:dyDescent="0.3">
      <c r="A1" s="583"/>
      <c r="B1" s="583"/>
      <c r="C1" s="583" t="s">
        <v>487</v>
      </c>
      <c r="D1" s="583"/>
      <c r="E1" s="583"/>
      <c r="F1" s="583"/>
      <c r="G1" s="583"/>
      <c r="H1" s="586" t="s">
        <v>201</v>
      </c>
      <c r="I1" s="576"/>
      <c r="J1" s="587"/>
      <c r="K1" s="10"/>
      <c r="L1" s="2"/>
      <c r="M1" s="2"/>
      <c r="N1" s="331"/>
      <c r="O1" s="2"/>
      <c r="P1" s="2"/>
      <c r="Q1" s="2"/>
      <c r="R1" s="2"/>
      <c r="S1" s="2"/>
      <c r="T1" s="2"/>
      <c r="U1" s="2"/>
      <c r="V1" s="2"/>
      <c r="W1" s="2"/>
      <c r="X1" s="2"/>
      <c r="Y1" s="2"/>
      <c r="Z1" s="2"/>
    </row>
    <row r="2" spans="1:26" ht="15" customHeight="1" x14ac:dyDescent="0.3">
      <c r="A2" s="583"/>
      <c r="B2" s="583"/>
      <c r="C2" s="583"/>
      <c r="D2" s="583"/>
      <c r="E2" s="583"/>
      <c r="F2" s="583"/>
      <c r="G2" s="583"/>
      <c r="H2" s="586" t="s">
        <v>2</v>
      </c>
      <c r="I2" s="576"/>
      <c r="J2" s="576"/>
      <c r="K2" s="10"/>
      <c r="L2" s="2"/>
      <c r="M2" s="2"/>
      <c r="N2" s="273"/>
      <c r="O2" s="2"/>
      <c r="P2" s="2"/>
      <c r="Q2" s="2"/>
      <c r="R2" s="2"/>
      <c r="S2" s="2"/>
      <c r="T2" s="2"/>
      <c r="U2" s="2"/>
      <c r="V2" s="2"/>
      <c r="W2" s="2"/>
      <c r="X2" s="2"/>
      <c r="Y2" s="2"/>
      <c r="Z2" s="2"/>
    </row>
    <row r="3" spans="1:26" ht="15" customHeight="1" x14ac:dyDescent="0.3">
      <c r="A3" s="583"/>
      <c r="B3" s="583"/>
      <c r="C3" s="583" t="s">
        <v>202</v>
      </c>
      <c r="D3" s="583"/>
      <c r="E3" s="583"/>
      <c r="F3" s="583"/>
      <c r="G3" s="583"/>
      <c r="H3" s="586" t="s">
        <v>3</v>
      </c>
      <c r="I3" s="576"/>
      <c r="J3" s="576"/>
      <c r="K3" s="10"/>
      <c r="L3" s="2"/>
      <c r="M3" s="2"/>
      <c r="N3" s="273"/>
      <c r="O3" s="2"/>
      <c r="P3" s="2"/>
      <c r="Q3" s="2"/>
      <c r="R3" s="2"/>
      <c r="S3" s="2"/>
      <c r="T3" s="2"/>
      <c r="U3" s="2"/>
      <c r="V3" s="2"/>
      <c r="W3" s="2"/>
      <c r="X3" s="2"/>
      <c r="Y3" s="2"/>
      <c r="Z3" s="2"/>
    </row>
    <row r="4" spans="1:26" ht="15.75" customHeight="1" x14ac:dyDescent="0.3">
      <c r="A4" s="583"/>
      <c r="B4" s="583"/>
      <c r="C4" s="583"/>
      <c r="D4" s="583"/>
      <c r="E4" s="583"/>
      <c r="F4" s="583"/>
      <c r="G4" s="583"/>
      <c r="H4" s="586" t="s">
        <v>203</v>
      </c>
      <c r="I4" s="576"/>
      <c r="J4" s="576"/>
      <c r="K4" s="10"/>
      <c r="L4" s="2"/>
      <c r="M4" s="2"/>
      <c r="N4" s="273"/>
      <c r="O4" s="2"/>
      <c r="P4" s="2"/>
      <c r="Q4" s="2"/>
      <c r="R4" s="2"/>
      <c r="S4" s="2"/>
      <c r="T4" s="2"/>
      <c r="U4" s="2"/>
      <c r="V4" s="2"/>
      <c r="W4" s="2"/>
      <c r="X4" s="2"/>
      <c r="Y4" s="2"/>
      <c r="Z4" s="2"/>
    </row>
    <row r="5" spans="1:26" ht="15.75" customHeight="1" x14ac:dyDescent="0.3">
      <c r="A5" s="583"/>
      <c r="B5" s="576"/>
      <c r="C5" s="576"/>
      <c r="D5" s="576"/>
      <c r="E5" s="576"/>
      <c r="F5" s="576"/>
      <c r="G5" s="576"/>
      <c r="H5" s="576"/>
      <c r="I5" s="576"/>
      <c r="J5" s="576"/>
      <c r="K5" s="10"/>
      <c r="L5" s="2"/>
      <c r="M5" s="2"/>
      <c r="N5" s="11"/>
      <c r="O5" s="2"/>
      <c r="P5" s="2"/>
      <c r="Q5" s="2"/>
      <c r="R5" s="2"/>
      <c r="S5" s="2"/>
      <c r="T5" s="2"/>
      <c r="U5" s="2"/>
      <c r="V5" s="2"/>
      <c r="W5" s="2"/>
      <c r="X5" s="2"/>
      <c r="Y5" s="2"/>
      <c r="Z5" s="2"/>
    </row>
    <row r="6" spans="1:26" ht="15" customHeight="1" x14ac:dyDescent="0.3">
      <c r="A6" s="584" t="str">
        <f>CONTEXTO!A8</f>
        <v>PROCESO: GESTIÓN DOCUMENTAL</v>
      </c>
      <c r="B6" s="471"/>
      <c r="C6" s="471"/>
      <c r="D6" s="471"/>
      <c r="E6" s="471"/>
      <c r="F6" s="471"/>
      <c r="G6" s="471"/>
      <c r="H6" s="471"/>
      <c r="I6" s="471"/>
      <c r="J6" s="585"/>
      <c r="K6" s="2"/>
      <c r="L6" s="2"/>
      <c r="M6" s="2"/>
      <c r="N6" s="2"/>
      <c r="O6" s="2"/>
      <c r="P6" s="2"/>
      <c r="Q6" s="2"/>
      <c r="R6" s="2"/>
      <c r="S6" s="2"/>
      <c r="T6" s="2"/>
      <c r="U6" s="2"/>
      <c r="V6" s="2"/>
      <c r="W6" s="2"/>
      <c r="X6" s="2"/>
      <c r="Y6" s="2"/>
      <c r="Z6" s="2"/>
    </row>
    <row r="7" spans="1:26" ht="32.25" customHeight="1" x14ac:dyDescent="0.3">
      <c r="A7" s="295"/>
      <c r="B7" s="276"/>
      <c r="C7" s="276"/>
      <c r="D7" s="276"/>
      <c r="E7" s="276"/>
      <c r="F7" s="276"/>
      <c r="G7" s="276"/>
      <c r="H7" s="276"/>
      <c r="I7" s="276"/>
      <c r="J7" s="296"/>
      <c r="K7" s="2"/>
      <c r="L7" s="2"/>
      <c r="M7" s="2"/>
      <c r="N7" s="2"/>
      <c r="O7" s="2"/>
      <c r="P7" s="2"/>
      <c r="Q7" s="2"/>
      <c r="R7" s="2"/>
      <c r="S7" s="2"/>
      <c r="T7" s="2"/>
      <c r="U7" s="2"/>
      <c r="V7" s="2"/>
      <c r="W7" s="2"/>
      <c r="X7" s="2"/>
      <c r="Y7" s="2"/>
      <c r="Z7" s="2"/>
    </row>
    <row r="8" spans="1:26" ht="23.25" customHeight="1" x14ac:dyDescent="0.3">
      <c r="A8" s="383" t="s">
        <v>204</v>
      </c>
      <c r="B8" s="314"/>
      <c r="C8" s="314"/>
      <c r="D8" s="333"/>
      <c r="E8" s="384" t="s">
        <v>45</v>
      </c>
      <c r="F8" s="320"/>
      <c r="G8" s="320"/>
      <c r="H8" s="320"/>
      <c r="I8" s="320"/>
      <c r="J8" s="340"/>
      <c r="K8" s="2"/>
      <c r="L8" s="2"/>
      <c r="M8" s="2"/>
      <c r="N8" s="2"/>
      <c r="O8" s="2"/>
      <c r="P8" s="2"/>
      <c r="Q8" s="2"/>
      <c r="R8" s="2"/>
      <c r="S8" s="2"/>
      <c r="T8" s="2"/>
      <c r="U8" s="2"/>
      <c r="V8" s="2"/>
      <c r="W8" s="2"/>
      <c r="X8" s="2"/>
      <c r="Y8" s="2"/>
      <c r="Z8" s="2"/>
    </row>
    <row r="9" spans="1:26" ht="23.25" customHeight="1" x14ac:dyDescent="0.3">
      <c r="A9" s="272"/>
      <c r="B9" s="273"/>
      <c r="C9" s="273"/>
      <c r="D9" s="274"/>
      <c r="E9" s="384" t="s">
        <v>205</v>
      </c>
      <c r="F9" s="340"/>
      <c r="G9" s="384" t="s">
        <v>206</v>
      </c>
      <c r="H9" s="320"/>
      <c r="I9" s="320"/>
      <c r="J9" s="340"/>
      <c r="K9" s="2"/>
      <c r="L9" s="2"/>
      <c r="M9" s="2"/>
      <c r="N9" s="2"/>
      <c r="O9" s="2"/>
      <c r="P9" s="2"/>
      <c r="Q9" s="2"/>
      <c r="R9" s="2"/>
      <c r="S9" s="2"/>
      <c r="T9" s="2"/>
      <c r="U9" s="2"/>
      <c r="V9" s="2"/>
      <c r="W9" s="2"/>
      <c r="X9" s="2"/>
      <c r="Y9" s="2"/>
      <c r="Z9" s="2"/>
    </row>
    <row r="10" spans="1:26" ht="23.25" customHeight="1" x14ac:dyDescent="0.3">
      <c r="A10" s="272"/>
      <c r="B10" s="273"/>
      <c r="C10" s="273"/>
      <c r="D10" s="274"/>
      <c r="E10" s="390" t="s">
        <v>207</v>
      </c>
      <c r="F10" s="340"/>
      <c r="G10" s="397" t="s">
        <v>208</v>
      </c>
      <c r="H10" s="320"/>
      <c r="I10" s="320"/>
      <c r="J10" s="340"/>
      <c r="K10" s="2"/>
      <c r="L10" s="2"/>
      <c r="M10" s="2"/>
      <c r="N10" s="2"/>
      <c r="O10" s="2"/>
      <c r="P10" s="2"/>
      <c r="Q10" s="2"/>
      <c r="R10" s="2"/>
      <c r="S10" s="2"/>
      <c r="T10" s="2"/>
      <c r="U10" s="2"/>
      <c r="V10" s="2"/>
      <c r="W10" s="2"/>
      <c r="X10" s="2"/>
      <c r="Y10" s="2"/>
      <c r="Z10" s="2"/>
    </row>
    <row r="11" spans="1:26" ht="43.5" customHeight="1" x14ac:dyDescent="0.3">
      <c r="A11" s="272"/>
      <c r="B11" s="273"/>
      <c r="C11" s="273"/>
      <c r="D11" s="274"/>
      <c r="E11" s="379" t="str">
        <f>+'PRIORIZACIÓN DE CAUSA'!B16</f>
        <v>Baja Asignación  presupuestal de funcionamiento e inversión para administrar la documentación  de la administración municipal</v>
      </c>
      <c r="F11" s="340"/>
      <c r="G11" s="349" t="s">
        <v>209</v>
      </c>
      <c r="H11" s="320"/>
      <c r="I11" s="320"/>
      <c r="J11" s="340"/>
      <c r="K11" s="2"/>
      <c r="L11" s="2"/>
      <c r="M11" s="2"/>
      <c r="N11" s="2"/>
      <c r="O11" s="2"/>
      <c r="P11" s="2"/>
      <c r="Q11" s="2"/>
      <c r="R11" s="2"/>
      <c r="S11" s="2"/>
      <c r="T11" s="2"/>
      <c r="U11" s="2"/>
      <c r="V11" s="2"/>
      <c r="W11" s="2"/>
      <c r="X11" s="2"/>
      <c r="Y11" s="2"/>
      <c r="Z11" s="2"/>
    </row>
    <row r="12" spans="1:26" ht="43.5" customHeight="1" x14ac:dyDescent="0.3">
      <c r="A12" s="272"/>
      <c r="B12" s="273"/>
      <c r="C12" s="273"/>
      <c r="D12" s="274"/>
      <c r="E12" s="379" t="str">
        <f>+'PRIORIZACIÓN DE CAUSA'!B17</f>
        <v>Insuficiente competencia e idoneidad del personal contratado frente al manejo del proceso de Gestión Documental en las Unidades Administrativas</v>
      </c>
      <c r="F12" s="340"/>
      <c r="G12" s="349" t="s">
        <v>210</v>
      </c>
      <c r="H12" s="320"/>
      <c r="I12" s="320"/>
      <c r="J12" s="340"/>
      <c r="K12" s="2"/>
      <c r="L12" s="2"/>
      <c r="M12" s="2"/>
      <c r="N12" s="2"/>
      <c r="O12" s="2"/>
      <c r="P12" s="2"/>
      <c r="Q12" s="2"/>
      <c r="R12" s="2"/>
      <c r="S12" s="2"/>
      <c r="T12" s="2"/>
      <c r="U12" s="2"/>
      <c r="V12" s="2"/>
      <c r="W12" s="2"/>
      <c r="X12" s="2"/>
      <c r="Y12" s="2"/>
      <c r="Z12" s="2"/>
    </row>
    <row r="13" spans="1:26" ht="56.25" customHeight="1" x14ac:dyDescent="0.3">
      <c r="A13" s="272"/>
      <c r="B13" s="273"/>
      <c r="C13" s="273"/>
      <c r="D13" s="274"/>
      <c r="E13" s="379" t="str">
        <f>+'PRIORIZACIÓN DE CAUSA'!B18</f>
        <v>Baja aplicación de los principios y valores establecido en el código y Integridad y Buen Gobierno</v>
      </c>
      <c r="F13" s="340"/>
      <c r="G13" s="349" t="s">
        <v>211</v>
      </c>
      <c r="H13" s="320"/>
      <c r="I13" s="320"/>
      <c r="J13" s="340"/>
      <c r="K13" s="2"/>
      <c r="L13" s="2"/>
      <c r="M13" s="2"/>
      <c r="N13" s="2"/>
      <c r="O13" s="2"/>
      <c r="P13" s="2"/>
      <c r="Q13" s="2"/>
      <c r="R13" s="2"/>
      <c r="S13" s="2"/>
      <c r="T13" s="2"/>
      <c r="U13" s="2"/>
      <c r="V13" s="2"/>
      <c r="W13" s="2"/>
      <c r="X13" s="2"/>
      <c r="Y13" s="2"/>
      <c r="Z13" s="2"/>
    </row>
    <row r="14" spans="1:26" ht="43.5" customHeight="1" x14ac:dyDescent="0.3">
      <c r="A14" s="272"/>
      <c r="B14" s="273"/>
      <c r="C14" s="273"/>
      <c r="D14" s="274"/>
      <c r="E14" s="379" t="str">
        <f>+'PRIORIZACIÓN DE CAUSA'!B19</f>
        <v xml:space="preserve">Insuficientes herramientas tecnológicas que garanticen el acceso oportuno, disponibilidad y conservación de la información mantenimiento preventivo a los mismos </v>
      </c>
      <c r="F14" s="340"/>
      <c r="G14" s="349" t="s">
        <v>212</v>
      </c>
      <c r="H14" s="320"/>
      <c r="I14" s="320"/>
      <c r="J14" s="340"/>
      <c r="K14" s="2"/>
      <c r="L14" s="2"/>
      <c r="M14" s="2"/>
      <c r="N14" s="2"/>
      <c r="O14" s="2"/>
      <c r="P14" s="2"/>
      <c r="Q14" s="2"/>
      <c r="R14" s="2"/>
      <c r="S14" s="2"/>
      <c r="T14" s="2"/>
      <c r="U14" s="2"/>
      <c r="V14" s="2"/>
      <c r="W14" s="2"/>
      <c r="X14" s="2"/>
      <c r="Y14" s="2"/>
      <c r="Z14" s="2"/>
    </row>
    <row r="15" spans="1:26" ht="49.5" customHeight="1" x14ac:dyDescent="0.3">
      <c r="A15" s="272"/>
      <c r="B15" s="273"/>
      <c r="C15" s="273"/>
      <c r="D15" s="274"/>
      <c r="E15" s="379" t="str">
        <f>+'PRIORIZACIÓN DE CAUSA'!B21</f>
        <v>Poca relevancia en la implementación, cumplimiento y seguimiento  del proceso de gestión documental en las unidades administrativas</v>
      </c>
      <c r="F15" s="340"/>
      <c r="G15" s="349" t="s">
        <v>213</v>
      </c>
      <c r="H15" s="320"/>
      <c r="I15" s="320"/>
      <c r="J15" s="340"/>
      <c r="K15" s="2"/>
      <c r="L15" s="2"/>
      <c r="M15" s="2"/>
      <c r="N15" s="2"/>
      <c r="O15" s="2"/>
      <c r="P15" s="2"/>
      <c r="Q15" s="2"/>
      <c r="R15" s="2"/>
      <c r="S15" s="2"/>
      <c r="T15" s="2"/>
      <c r="U15" s="2"/>
      <c r="V15" s="2"/>
      <c r="W15" s="2"/>
      <c r="X15" s="2"/>
      <c r="Y15" s="2"/>
      <c r="Z15" s="2"/>
    </row>
    <row r="16" spans="1:26" ht="49.5" customHeight="1" x14ac:dyDescent="0.3">
      <c r="A16" s="272"/>
      <c r="B16" s="273"/>
      <c r="C16" s="273"/>
      <c r="D16" s="274"/>
      <c r="E16" s="379" t="str">
        <f>+'PRIORIZACIÓN DE CAUSA'!B22</f>
        <v>Debilidades en ubicación de depósitos y áreas de archivo</v>
      </c>
      <c r="F16" s="340"/>
      <c r="G16" s="349" t="s">
        <v>214</v>
      </c>
      <c r="H16" s="320"/>
      <c r="I16" s="320"/>
      <c r="J16" s="340"/>
      <c r="K16" s="2"/>
      <c r="L16" s="2"/>
      <c r="M16" s="2"/>
      <c r="N16" s="2"/>
      <c r="O16" s="2"/>
      <c r="P16" s="2"/>
      <c r="Q16" s="2"/>
      <c r="R16" s="2"/>
      <c r="S16" s="2"/>
      <c r="T16" s="2"/>
      <c r="U16" s="2"/>
      <c r="V16" s="2"/>
      <c r="W16" s="2"/>
      <c r="X16" s="2"/>
      <c r="Y16" s="2"/>
      <c r="Z16" s="2"/>
    </row>
    <row r="17" spans="1:26" ht="54.75" customHeight="1" x14ac:dyDescent="0.3">
      <c r="A17" s="272"/>
      <c r="B17" s="273"/>
      <c r="C17" s="273"/>
      <c r="D17" s="274"/>
      <c r="E17" s="379" t="str">
        <f>+'PRIORIZACIÓN DE CAUSA'!B23</f>
        <v>Bajo compromiso y responsabilidad de los funcionarios  frente al desarrollo y cumplimiento de las actividades del  proceso en la unidades administrativas.</v>
      </c>
      <c r="F17" s="340"/>
      <c r="G17" s="349" t="s">
        <v>215</v>
      </c>
      <c r="H17" s="320"/>
      <c r="I17" s="320"/>
      <c r="J17" s="340"/>
      <c r="K17" s="2"/>
      <c r="L17" s="2"/>
      <c r="M17" s="2"/>
      <c r="N17" s="2"/>
      <c r="O17" s="2"/>
      <c r="P17" s="2"/>
      <c r="Q17" s="2"/>
      <c r="R17" s="2"/>
      <c r="S17" s="2"/>
      <c r="T17" s="2"/>
      <c r="U17" s="2"/>
      <c r="V17" s="2"/>
      <c r="W17" s="2"/>
      <c r="X17" s="2"/>
      <c r="Y17" s="2"/>
      <c r="Z17" s="2"/>
    </row>
    <row r="18" spans="1:26" ht="48.75" customHeight="1" x14ac:dyDescent="0.3">
      <c r="A18" s="272"/>
      <c r="B18" s="273"/>
      <c r="C18" s="273"/>
      <c r="D18" s="274"/>
      <c r="E18" s="379" t="str">
        <f>+'PRIORIZACIÓN DE CAUSA'!B24</f>
        <v>Debilidades en el proceso de capacitación, inducción, reinducción en las unidades administrativas en cuanto al  proceso de gestión documental</v>
      </c>
      <c r="F18" s="340"/>
      <c r="G18" s="349" t="s">
        <v>216</v>
      </c>
      <c r="H18" s="320"/>
      <c r="I18" s="320"/>
      <c r="J18" s="340"/>
      <c r="K18" s="2"/>
      <c r="L18" s="2"/>
      <c r="M18" s="2"/>
      <c r="N18" s="2"/>
      <c r="O18" s="2"/>
      <c r="P18" s="2"/>
      <c r="Q18" s="2"/>
      <c r="R18" s="2"/>
      <c r="S18" s="2"/>
      <c r="T18" s="2"/>
      <c r="U18" s="2"/>
      <c r="V18" s="2"/>
      <c r="W18" s="2"/>
      <c r="X18" s="2"/>
      <c r="Y18" s="2"/>
      <c r="Z18" s="2"/>
    </row>
    <row r="19" spans="1:26" ht="54.75" customHeight="1" x14ac:dyDescent="0.3">
      <c r="A19" s="272"/>
      <c r="B19" s="273"/>
      <c r="C19" s="273"/>
      <c r="D19" s="274"/>
      <c r="E19" s="379" t="str">
        <f>+'PRIORIZACIÓN DE CAUSA'!B29</f>
        <v>Deficiente fluidez en los canales de comunicación y respuesta entre los procesos</v>
      </c>
      <c r="F19" s="340"/>
      <c r="G19" s="349" t="s">
        <v>217</v>
      </c>
      <c r="H19" s="320"/>
      <c r="I19" s="320"/>
      <c r="J19" s="340"/>
      <c r="K19" s="2"/>
      <c r="L19" s="2"/>
      <c r="M19" s="2"/>
      <c r="N19" s="2"/>
      <c r="O19" s="2"/>
      <c r="P19" s="2"/>
      <c r="Q19" s="2"/>
      <c r="R19" s="2"/>
      <c r="S19" s="2"/>
      <c r="T19" s="2"/>
      <c r="U19" s="2"/>
      <c r="V19" s="2"/>
      <c r="W19" s="2"/>
      <c r="X19" s="2"/>
      <c r="Y19" s="2"/>
      <c r="Z19" s="2"/>
    </row>
    <row r="20" spans="1:26" ht="59.25" customHeight="1" x14ac:dyDescent="0.3">
      <c r="A20" s="272"/>
      <c r="B20" s="273"/>
      <c r="C20" s="273"/>
      <c r="D20" s="274"/>
      <c r="E20" s="379" t="str">
        <f>+'PRIORIZACIÓN DE CAUSA'!B30</f>
        <v>Bajo Compromiso con la aplicación de los procesos de gestión documental.</v>
      </c>
      <c r="F20" s="340"/>
      <c r="G20" s="380"/>
      <c r="H20" s="320"/>
      <c r="I20" s="320"/>
      <c r="J20" s="340"/>
      <c r="K20" s="2"/>
      <c r="L20" s="2"/>
      <c r="M20" s="2"/>
      <c r="N20" s="2"/>
      <c r="O20" s="2"/>
      <c r="P20" s="2"/>
      <c r="Q20" s="2"/>
      <c r="R20" s="2"/>
      <c r="S20" s="2"/>
      <c r="T20" s="2"/>
      <c r="U20" s="2"/>
      <c r="V20" s="2"/>
      <c r="W20" s="2"/>
      <c r="X20" s="2"/>
      <c r="Y20" s="2"/>
      <c r="Z20" s="2"/>
    </row>
    <row r="21" spans="1:26" ht="49.5" customHeight="1" x14ac:dyDescent="0.3">
      <c r="A21" s="272"/>
      <c r="B21" s="273"/>
      <c r="C21" s="273"/>
      <c r="D21" s="274"/>
      <c r="E21" s="379" t="str">
        <f>+'PRIORIZACIÓN DE CAUSA'!B31</f>
        <v>Debilidades en la aplicación de la normatividad vigente en las unidades administrativas.</v>
      </c>
      <c r="F21" s="340"/>
      <c r="G21" s="381"/>
      <c r="H21" s="320"/>
      <c r="I21" s="320"/>
      <c r="J21" s="340"/>
      <c r="K21" s="2"/>
      <c r="L21" s="2"/>
      <c r="M21" s="2"/>
      <c r="N21" s="2"/>
      <c r="O21" s="2"/>
      <c r="P21" s="2"/>
      <c r="Q21" s="2"/>
      <c r="R21" s="2"/>
      <c r="S21" s="2"/>
      <c r="T21" s="2"/>
      <c r="U21" s="2"/>
      <c r="V21" s="2"/>
      <c r="W21" s="2"/>
      <c r="X21" s="2"/>
      <c r="Y21" s="2"/>
      <c r="Z21" s="2"/>
    </row>
    <row r="22" spans="1:26" ht="49.5" customHeight="1" x14ac:dyDescent="0.3">
      <c r="A22" s="272"/>
      <c r="B22" s="273"/>
      <c r="C22" s="273"/>
      <c r="D22" s="274"/>
      <c r="E22" s="379" t="str">
        <f>+'PRIORIZACIÓN DE CAUSA'!B26</f>
        <v>Poca capacidad de almacenamiento de archivo dentro de las unidades administrativas</v>
      </c>
      <c r="F22" s="340"/>
      <c r="G22" s="380"/>
      <c r="H22" s="320"/>
      <c r="I22" s="320"/>
      <c r="J22" s="340"/>
      <c r="K22" s="2"/>
      <c r="L22" s="2"/>
      <c r="M22" s="2"/>
      <c r="N22" s="2"/>
      <c r="O22" s="2"/>
      <c r="P22" s="2"/>
      <c r="Q22" s="2"/>
      <c r="R22" s="2"/>
      <c r="S22" s="2"/>
      <c r="T22" s="2"/>
      <c r="U22" s="2"/>
      <c r="V22" s="2"/>
      <c r="W22" s="2"/>
      <c r="X22" s="2"/>
      <c r="Y22" s="2"/>
      <c r="Z22" s="2"/>
    </row>
    <row r="23" spans="1:26" ht="49.5" customHeight="1" x14ac:dyDescent="0.3">
      <c r="A23" s="272"/>
      <c r="B23" s="273"/>
      <c r="C23" s="273"/>
      <c r="D23" s="274"/>
      <c r="E23" s="379" t="str">
        <f>+'PRIORIZACIÓN DE CAUSA'!B27</f>
        <v>Baja aplicación de manuales, procedimientos y formatos en los archivos de gestión establecidos en el proceso de gestión documental por parte de las unidades administrativas</v>
      </c>
      <c r="F23" s="340"/>
      <c r="G23" s="380"/>
      <c r="H23" s="320"/>
      <c r="I23" s="320"/>
      <c r="J23" s="340"/>
      <c r="K23" s="2"/>
      <c r="L23" s="2"/>
      <c r="M23" s="2"/>
      <c r="N23" s="2"/>
      <c r="O23" s="2"/>
      <c r="P23" s="2"/>
      <c r="Q23" s="2"/>
      <c r="R23" s="2"/>
      <c r="S23" s="2"/>
      <c r="T23" s="2"/>
      <c r="U23" s="2"/>
      <c r="V23" s="2"/>
      <c r="W23" s="2"/>
      <c r="X23" s="2"/>
      <c r="Y23" s="2"/>
      <c r="Z23" s="2"/>
    </row>
    <row r="24" spans="1:26" ht="49.5" customHeight="1" x14ac:dyDescent="0.3">
      <c r="A24" s="272"/>
      <c r="B24" s="273"/>
      <c r="C24" s="273"/>
      <c r="D24" s="274"/>
      <c r="E24" s="379"/>
      <c r="F24" s="340"/>
      <c r="G24" s="380"/>
      <c r="H24" s="320"/>
      <c r="I24" s="320"/>
      <c r="J24" s="340"/>
      <c r="K24" s="2"/>
      <c r="L24" s="2"/>
      <c r="M24" s="2"/>
      <c r="N24" s="2"/>
      <c r="O24" s="2"/>
      <c r="P24" s="2"/>
      <c r="Q24" s="2"/>
      <c r="R24" s="2"/>
      <c r="S24" s="2"/>
      <c r="T24" s="2"/>
      <c r="U24" s="2"/>
      <c r="V24" s="2"/>
      <c r="W24" s="2"/>
      <c r="X24" s="2"/>
      <c r="Y24" s="2"/>
      <c r="Z24" s="2"/>
    </row>
    <row r="25" spans="1:26" ht="49.5" customHeight="1" x14ac:dyDescent="0.3">
      <c r="A25" s="327"/>
      <c r="B25" s="328"/>
      <c r="C25" s="328"/>
      <c r="D25" s="329"/>
      <c r="E25" s="379"/>
      <c r="F25" s="340"/>
      <c r="G25" s="381"/>
      <c r="H25" s="320"/>
      <c r="I25" s="320"/>
      <c r="J25" s="340"/>
      <c r="K25" s="2"/>
      <c r="L25" s="2"/>
      <c r="M25" s="2"/>
      <c r="N25" s="2"/>
      <c r="O25" s="2"/>
      <c r="P25" s="2"/>
      <c r="Q25" s="2"/>
      <c r="R25" s="2"/>
      <c r="S25" s="2"/>
      <c r="T25" s="2"/>
      <c r="U25" s="2"/>
      <c r="V25" s="2"/>
      <c r="W25" s="2"/>
      <c r="X25" s="2"/>
      <c r="Y25" s="2"/>
      <c r="Z25" s="2"/>
    </row>
    <row r="26" spans="1:26" ht="51.75" customHeight="1" x14ac:dyDescent="0.3">
      <c r="A26" s="393" t="s">
        <v>43</v>
      </c>
      <c r="B26" s="393" t="s">
        <v>206</v>
      </c>
      <c r="C26" s="390" t="s">
        <v>218</v>
      </c>
      <c r="D26" s="340"/>
      <c r="E26" s="384" t="s">
        <v>219</v>
      </c>
      <c r="F26" s="340"/>
      <c r="G26" s="384" t="s">
        <v>220</v>
      </c>
      <c r="H26" s="320"/>
      <c r="I26" s="320"/>
      <c r="J26" s="340"/>
      <c r="K26" s="2"/>
      <c r="L26" s="2"/>
      <c r="M26" s="2"/>
      <c r="N26" s="2"/>
      <c r="O26" s="2"/>
      <c r="P26" s="2"/>
      <c r="Q26" s="2"/>
      <c r="R26" s="2"/>
      <c r="S26" s="2"/>
      <c r="T26" s="2"/>
      <c r="U26" s="2"/>
      <c r="V26" s="2"/>
      <c r="W26" s="2"/>
      <c r="X26" s="2"/>
      <c r="Y26" s="2"/>
      <c r="Z26" s="2"/>
    </row>
    <row r="27" spans="1:26" ht="48.75" customHeight="1" x14ac:dyDescent="0.3">
      <c r="A27" s="351"/>
      <c r="B27" s="351"/>
      <c r="C27" s="349" t="s">
        <v>221</v>
      </c>
      <c r="D27" s="340"/>
      <c r="E27" s="391" t="s">
        <v>222</v>
      </c>
      <c r="F27" s="340"/>
      <c r="G27" s="349" t="s">
        <v>223</v>
      </c>
      <c r="H27" s="320"/>
      <c r="I27" s="320"/>
      <c r="J27" s="340"/>
      <c r="K27" s="2"/>
      <c r="L27" s="2"/>
      <c r="M27" s="2"/>
      <c r="N27" s="2"/>
      <c r="O27" s="2"/>
      <c r="P27" s="2"/>
      <c r="Q27" s="2"/>
      <c r="R27" s="2"/>
      <c r="S27" s="2"/>
      <c r="T27" s="2"/>
      <c r="U27" s="2"/>
      <c r="V27" s="2"/>
      <c r="W27" s="2"/>
      <c r="X27" s="2"/>
      <c r="Y27" s="2"/>
      <c r="Z27" s="2"/>
    </row>
    <row r="28" spans="1:26" ht="51" customHeight="1" x14ac:dyDescent="0.3">
      <c r="A28" s="351"/>
      <c r="B28" s="351"/>
      <c r="C28" s="349" t="s">
        <v>224</v>
      </c>
      <c r="D28" s="340"/>
      <c r="E28" s="385" t="s">
        <v>225</v>
      </c>
      <c r="F28" s="340"/>
      <c r="G28" s="349" t="s">
        <v>226</v>
      </c>
      <c r="H28" s="320"/>
      <c r="I28" s="320"/>
      <c r="J28" s="340"/>
      <c r="K28" s="2"/>
      <c r="L28" s="2"/>
      <c r="M28" s="2"/>
      <c r="N28" s="2"/>
      <c r="O28" s="2"/>
      <c r="P28" s="2"/>
      <c r="Q28" s="2"/>
      <c r="R28" s="2"/>
      <c r="S28" s="2"/>
      <c r="T28" s="2"/>
      <c r="U28" s="2"/>
      <c r="V28" s="2"/>
      <c r="W28" s="2"/>
      <c r="X28" s="2"/>
      <c r="Y28" s="2"/>
      <c r="Z28" s="2"/>
    </row>
    <row r="29" spans="1:26" ht="117" customHeight="1" x14ac:dyDescent="0.3">
      <c r="A29" s="351"/>
      <c r="B29" s="351"/>
      <c r="C29" s="349" t="s">
        <v>227</v>
      </c>
      <c r="D29" s="340"/>
      <c r="E29" s="349" t="s">
        <v>228</v>
      </c>
      <c r="F29" s="340"/>
      <c r="G29" s="349" t="s">
        <v>229</v>
      </c>
      <c r="H29" s="320"/>
      <c r="I29" s="320"/>
      <c r="J29" s="340"/>
      <c r="K29" s="2"/>
      <c r="L29" s="2"/>
      <c r="M29" s="2"/>
      <c r="N29" s="2"/>
      <c r="O29" s="2"/>
      <c r="P29" s="2"/>
      <c r="Q29" s="2"/>
      <c r="R29" s="2"/>
      <c r="S29" s="2"/>
      <c r="T29" s="2"/>
      <c r="U29" s="2"/>
      <c r="V29" s="2"/>
      <c r="W29" s="2"/>
      <c r="X29" s="2"/>
      <c r="Y29" s="2"/>
      <c r="Z29" s="2"/>
    </row>
    <row r="30" spans="1:26" ht="72" customHeight="1" x14ac:dyDescent="0.3">
      <c r="A30" s="351"/>
      <c r="B30" s="351"/>
      <c r="C30" s="349" t="s">
        <v>230</v>
      </c>
      <c r="D30" s="340"/>
      <c r="E30" s="349" t="s">
        <v>231</v>
      </c>
      <c r="F30" s="340"/>
      <c r="G30" s="349" t="s">
        <v>232</v>
      </c>
      <c r="H30" s="320"/>
      <c r="I30" s="320"/>
      <c r="J30" s="340"/>
      <c r="K30" s="2"/>
      <c r="L30" s="2"/>
      <c r="M30" s="2"/>
      <c r="N30" s="2"/>
      <c r="O30" s="2"/>
      <c r="P30" s="2"/>
      <c r="Q30" s="2"/>
      <c r="R30" s="2"/>
      <c r="S30" s="2"/>
      <c r="T30" s="2"/>
      <c r="U30" s="2"/>
      <c r="V30" s="2"/>
      <c r="W30" s="2"/>
      <c r="X30" s="2"/>
      <c r="Y30" s="2"/>
      <c r="Z30" s="2"/>
    </row>
    <row r="31" spans="1:26" ht="51" customHeight="1" x14ac:dyDescent="0.3">
      <c r="A31" s="351"/>
      <c r="B31" s="351"/>
      <c r="C31" s="349" t="s">
        <v>233</v>
      </c>
      <c r="D31" s="340"/>
      <c r="E31" s="398" t="s">
        <v>234</v>
      </c>
      <c r="F31" s="340"/>
      <c r="G31" s="377"/>
      <c r="H31" s="320"/>
      <c r="I31" s="320"/>
      <c r="J31" s="340"/>
      <c r="K31" s="2"/>
      <c r="L31" s="2"/>
      <c r="M31" s="2"/>
      <c r="N31" s="2"/>
      <c r="O31" s="2"/>
      <c r="P31" s="2"/>
      <c r="Q31" s="2"/>
      <c r="R31" s="2"/>
      <c r="S31" s="2"/>
      <c r="T31" s="2"/>
      <c r="U31" s="2"/>
      <c r="V31" s="2"/>
      <c r="W31" s="2"/>
      <c r="X31" s="2"/>
      <c r="Y31" s="2"/>
      <c r="Z31" s="2"/>
    </row>
    <row r="32" spans="1:26" ht="52.5" customHeight="1" x14ac:dyDescent="0.3">
      <c r="A32" s="351"/>
      <c r="B32" s="351"/>
      <c r="C32" s="349" t="s">
        <v>235</v>
      </c>
      <c r="D32" s="340"/>
      <c r="E32" s="391"/>
      <c r="F32" s="340"/>
      <c r="G32" s="377"/>
      <c r="H32" s="320"/>
      <c r="I32" s="320"/>
      <c r="J32" s="340"/>
      <c r="K32" s="2"/>
      <c r="L32" s="2"/>
      <c r="M32" s="2"/>
      <c r="N32" s="2"/>
      <c r="O32" s="2"/>
      <c r="P32" s="2"/>
      <c r="Q32" s="2"/>
      <c r="R32" s="2"/>
      <c r="S32" s="2"/>
      <c r="T32" s="2"/>
      <c r="U32" s="2"/>
      <c r="V32" s="2"/>
      <c r="W32" s="2"/>
      <c r="X32" s="2"/>
      <c r="Y32" s="2"/>
      <c r="Z32" s="2"/>
    </row>
    <row r="33" spans="1:26" ht="47.25" customHeight="1" x14ac:dyDescent="0.3">
      <c r="A33" s="351"/>
      <c r="B33" s="351"/>
      <c r="C33" s="377"/>
      <c r="D33" s="340"/>
      <c r="E33" s="399"/>
      <c r="F33" s="340"/>
      <c r="G33" s="377"/>
      <c r="H33" s="320"/>
      <c r="I33" s="320"/>
      <c r="J33" s="340"/>
      <c r="K33" s="2"/>
      <c r="L33" s="2"/>
      <c r="M33" s="2"/>
      <c r="N33" s="2"/>
      <c r="O33" s="2"/>
      <c r="P33" s="2"/>
      <c r="Q33" s="2"/>
      <c r="R33" s="2"/>
      <c r="S33" s="2"/>
      <c r="T33" s="2"/>
      <c r="U33" s="2"/>
      <c r="V33" s="2"/>
      <c r="W33" s="2"/>
      <c r="X33" s="2"/>
      <c r="Y33" s="2"/>
      <c r="Z33" s="2"/>
    </row>
    <row r="34" spans="1:26" ht="51" customHeight="1" x14ac:dyDescent="0.3">
      <c r="A34" s="351"/>
      <c r="B34" s="351"/>
      <c r="C34" s="377"/>
      <c r="D34" s="340"/>
      <c r="E34" s="391"/>
      <c r="F34" s="340"/>
      <c r="G34" s="377"/>
      <c r="H34" s="320"/>
      <c r="I34" s="320"/>
      <c r="J34" s="340"/>
      <c r="K34" s="2"/>
      <c r="L34" s="2"/>
      <c r="M34" s="2"/>
      <c r="N34" s="2"/>
      <c r="O34" s="2"/>
      <c r="P34" s="2"/>
      <c r="Q34" s="2"/>
      <c r="R34" s="2"/>
      <c r="S34" s="2"/>
      <c r="T34" s="2"/>
      <c r="U34" s="2"/>
      <c r="V34" s="2"/>
      <c r="W34" s="2"/>
      <c r="X34" s="2"/>
      <c r="Y34" s="2"/>
      <c r="Z34" s="2"/>
    </row>
    <row r="35" spans="1:26" ht="51" customHeight="1" x14ac:dyDescent="0.3">
      <c r="A35" s="351"/>
      <c r="B35" s="351"/>
      <c r="C35" s="391"/>
      <c r="D35" s="340"/>
      <c r="E35" s="377"/>
      <c r="F35" s="340"/>
      <c r="G35" s="377"/>
      <c r="H35" s="320"/>
      <c r="I35" s="320"/>
      <c r="J35" s="340"/>
      <c r="K35" s="2"/>
      <c r="L35" s="2"/>
      <c r="M35" s="2"/>
      <c r="N35" s="2"/>
      <c r="O35" s="2"/>
      <c r="P35" s="2"/>
      <c r="Q35" s="2"/>
      <c r="R35" s="2"/>
      <c r="S35" s="2"/>
      <c r="T35" s="2"/>
      <c r="U35" s="2"/>
      <c r="V35" s="2"/>
      <c r="W35" s="2"/>
      <c r="X35" s="2"/>
      <c r="Y35" s="2"/>
      <c r="Z35" s="2"/>
    </row>
    <row r="36" spans="1:26" ht="51" customHeight="1" x14ac:dyDescent="0.3">
      <c r="A36" s="351"/>
      <c r="B36" s="351"/>
      <c r="C36" s="391"/>
      <c r="D36" s="340"/>
      <c r="E36" s="377"/>
      <c r="F36" s="340"/>
      <c r="G36" s="377"/>
      <c r="H36" s="320"/>
      <c r="I36" s="320"/>
      <c r="J36" s="340"/>
      <c r="K36" s="2"/>
      <c r="L36" s="2"/>
      <c r="M36" s="2"/>
      <c r="N36" s="2"/>
      <c r="O36" s="2"/>
      <c r="P36" s="2"/>
      <c r="Q36" s="2"/>
      <c r="R36" s="2"/>
      <c r="S36" s="2"/>
      <c r="T36" s="2"/>
      <c r="U36" s="2"/>
      <c r="V36" s="2"/>
      <c r="W36" s="2"/>
      <c r="X36" s="2"/>
      <c r="Y36" s="2"/>
      <c r="Z36" s="2"/>
    </row>
    <row r="37" spans="1:26" ht="45.75" customHeight="1" x14ac:dyDescent="0.3">
      <c r="A37" s="351"/>
      <c r="B37" s="351"/>
      <c r="C37" s="391"/>
      <c r="D37" s="340"/>
      <c r="E37" s="377"/>
      <c r="F37" s="340"/>
      <c r="G37" s="377"/>
      <c r="H37" s="320"/>
      <c r="I37" s="320"/>
      <c r="J37" s="340"/>
      <c r="K37" s="2"/>
      <c r="L37" s="2"/>
      <c r="M37" s="2"/>
      <c r="N37" s="2"/>
      <c r="O37" s="2"/>
      <c r="P37" s="2"/>
      <c r="Q37" s="2"/>
      <c r="R37" s="2"/>
      <c r="S37" s="2"/>
      <c r="T37" s="2"/>
      <c r="U37" s="2"/>
      <c r="V37" s="2"/>
      <c r="W37" s="2"/>
      <c r="X37" s="2"/>
      <c r="Y37" s="2"/>
      <c r="Z37" s="2"/>
    </row>
    <row r="38" spans="1:26" ht="41.25" customHeight="1" x14ac:dyDescent="0.3">
      <c r="A38" s="351"/>
      <c r="B38" s="352"/>
      <c r="C38" s="377"/>
      <c r="D38" s="340"/>
      <c r="E38" s="386"/>
      <c r="F38" s="388"/>
      <c r="G38" s="386"/>
      <c r="H38" s="387"/>
      <c r="I38" s="387"/>
      <c r="J38" s="388"/>
      <c r="K38" s="2"/>
      <c r="L38" s="2"/>
      <c r="M38" s="2"/>
      <c r="N38" s="2"/>
      <c r="O38" s="2"/>
      <c r="P38" s="2"/>
      <c r="Q38" s="2"/>
      <c r="R38" s="2"/>
      <c r="S38" s="2"/>
      <c r="T38" s="2"/>
      <c r="U38" s="2"/>
      <c r="V38" s="2"/>
      <c r="W38" s="2"/>
      <c r="X38" s="2"/>
      <c r="Y38" s="2"/>
      <c r="Z38" s="2"/>
    </row>
    <row r="39" spans="1:26" ht="66" customHeight="1" x14ac:dyDescent="0.3">
      <c r="A39" s="351"/>
      <c r="B39" s="393" t="s">
        <v>205</v>
      </c>
      <c r="C39" s="390" t="s">
        <v>236</v>
      </c>
      <c r="D39" s="340"/>
      <c r="E39" s="394" t="s">
        <v>237</v>
      </c>
      <c r="F39" s="340"/>
      <c r="G39" s="389" t="s">
        <v>238</v>
      </c>
      <c r="H39" s="320"/>
      <c r="I39" s="320"/>
      <c r="J39" s="340"/>
      <c r="K39" s="2"/>
      <c r="L39" s="2"/>
      <c r="M39" s="2"/>
      <c r="N39" s="2"/>
      <c r="O39" s="2"/>
      <c r="P39" s="2"/>
      <c r="Q39" s="2"/>
      <c r="R39" s="2"/>
      <c r="S39" s="2"/>
      <c r="T39" s="2"/>
      <c r="U39" s="2"/>
      <c r="V39" s="2"/>
      <c r="W39" s="2"/>
      <c r="X39" s="2"/>
      <c r="Y39" s="2"/>
      <c r="Z39" s="2"/>
    </row>
    <row r="40" spans="1:26" ht="100.5" customHeight="1" x14ac:dyDescent="0.3">
      <c r="A40" s="351"/>
      <c r="B40" s="351"/>
      <c r="C40" s="391" t="str">
        <f>+'PRIORIZACIÓN DE CAUSA'!B11</f>
        <v>Constante cambio de normatividad vigente a nivel nacional</v>
      </c>
      <c r="D40" s="340"/>
      <c r="E40" s="349" t="s">
        <v>239</v>
      </c>
      <c r="F40" s="340"/>
      <c r="G40" s="349" t="s">
        <v>240</v>
      </c>
      <c r="H40" s="320"/>
      <c r="I40" s="320"/>
      <c r="J40" s="340"/>
      <c r="K40" s="2"/>
      <c r="L40" s="2"/>
      <c r="M40" s="2"/>
      <c r="N40" s="2"/>
      <c r="O40" s="2"/>
      <c r="P40" s="2"/>
      <c r="Q40" s="2"/>
      <c r="R40" s="2"/>
      <c r="S40" s="2"/>
      <c r="T40" s="2"/>
      <c r="U40" s="2"/>
      <c r="V40" s="2"/>
      <c r="W40" s="2"/>
      <c r="X40" s="2"/>
      <c r="Y40" s="2"/>
      <c r="Z40" s="2"/>
    </row>
    <row r="41" spans="1:26" ht="47.25" customHeight="1" x14ac:dyDescent="0.3">
      <c r="A41" s="351"/>
      <c r="B41" s="351"/>
      <c r="C41" s="391" t="str">
        <f>+'PRIORIZACIÓN DE CAUSA'!B12</f>
        <v>Cambios de gobierno</v>
      </c>
      <c r="D41" s="340"/>
      <c r="E41" s="391"/>
      <c r="F41" s="340"/>
      <c r="G41" s="349" t="s">
        <v>241</v>
      </c>
      <c r="H41" s="320"/>
      <c r="I41" s="320"/>
      <c r="J41" s="340"/>
      <c r="K41" s="2"/>
      <c r="L41" s="2"/>
      <c r="M41" s="2"/>
      <c r="N41" s="2"/>
      <c r="O41" s="2"/>
      <c r="P41" s="2"/>
      <c r="Q41" s="2"/>
      <c r="R41" s="2"/>
      <c r="S41" s="2"/>
      <c r="T41" s="2"/>
      <c r="U41" s="2"/>
      <c r="V41" s="2"/>
      <c r="W41" s="2"/>
      <c r="X41" s="2"/>
      <c r="Y41" s="2"/>
      <c r="Z41" s="2"/>
    </row>
    <row r="42" spans="1:26" ht="49.5" customHeight="1" x14ac:dyDescent="0.3">
      <c r="A42" s="351"/>
      <c r="B42" s="351"/>
      <c r="C42" s="391" t="str">
        <f>+'PRIORIZACIÓN DE CAUSA'!B13</f>
        <v>Idiosincrasia ciudadana -  soborno de ciudadanos para beneficio personal</v>
      </c>
      <c r="D42" s="340"/>
      <c r="E42" s="391"/>
      <c r="F42" s="340"/>
      <c r="G42" s="349" t="s">
        <v>242</v>
      </c>
      <c r="H42" s="320"/>
      <c r="I42" s="320"/>
      <c r="J42" s="340"/>
      <c r="K42" s="2"/>
      <c r="L42" s="2"/>
      <c r="M42" s="2"/>
      <c r="N42" s="2"/>
      <c r="O42" s="2"/>
      <c r="P42" s="2"/>
      <c r="Q42" s="2"/>
      <c r="R42" s="2"/>
      <c r="S42" s="2"/>
      <c r="T42" s="2"/>
      <c r="U42" s="2"/>
      <c r="V42" s="2"/>
      <c r="W42" s="2"/>
      <c r="X42" s="2"/>
      <c r="Y42" s="2"/>
      <c r="Z42" s="2"/>
    </row>
    <row r="43" spans="1:26" ht="48" customHeight="1" x14ac:dyDescent="0.3">
      <c r="A43" s="351"/>
      <c r="B43" s="351"/>
      <c r="C43" s="391"/>
      <c r="D43" s="340"/>
      <c r="E43" s="391"/>
      <c r="F43" s="340"/>
      <c r="G43" s="349" t="s">
        <v>243</v>
      </c>
      <c r="H43" s="320"/>
      <c r="I43" s="320"/>
      <c r="J43" s="340"/>
      <c r="K43" s="2"/>
      <c r="L43" s="2"/>
      <c r="M43" s="2"/>
      <c r="N43" s="2"/>
      <c r="O43" s="2"/>
      <c r="P43" s="2"/>
      <c r="Q43" s="2"/>
      <c r="R43" s="2"/>
      <c r="S43" s="2"/>
      <c r="T43" s="2"/>
      <c r="U43" s="2"/>
      <c r="V43" s="2"/>
      <c r="W43" s="2"/>
      <c r="X43" s="2"/>
      <c r="Y43" s="2"/>
      <c r="Z43" s="2"/>
    </row>
    <row r="44" spans="1:26" ht="63" customHeight="1" x14ac:dyDescent="0.3">
      <c r="A44" s="351"/>
      <c r="B44" s="351"/>
      <c r="C44" s="377"/>
      <c r="D44" s="340"/>
      <c r="E44" s="377"/>
      <c r="F44" s="340"/>
      <c r="G44" s="349" t="s">
        <v>244</v>
      </c>
      <c r="H44" s="320"/>
      <c r="I44" s="320"/>
      <c r="J44" s="340"/>
      <c r="K44" s="2"/>
      <c r="L44" s="2"/>
      <c r="M44" s="2"/>
      <c r="N44" s="2"/>
      <c r="O44" s="2"/>
      <c r="P44" s="2"/>
      <c r="Q44" s="2"/>
      <c r="R44" s="2"/>
      <c r="S44" s="2"/>
      <c r="T44" s="2"/>
      <c r="U44" s="2"/>
      <c r="V44" s="2"/>
      <c r="W44" s="2"/>
      <c r="X44" s="2"/>
      <c r="Y44" s="2"/>
      <c r="Z44" s="2"/>
    </row>
    <row r="45" spans="1:26" ht="72.75" customHeight="1" x14ac:dyDescent="0.3">
      <c r="A45" s="351"/>
      <c r="B45" s="351"/>
      <c r="C45" s="377"/>
      <c r="D45" s="340"/>
      <c r="E45" s="377"/>
      <c r="F45" s="340"/>
      <c r="G45" s="349" t="s">
        <v>245</v>
      </c>
      <c r="H45" s="320"/>
      <c r="I45" s="320"/>
      <c r="J45" s="340"/>
      <c r="K45" s="2"/>
      <c r="L45" s="2"/>
      <c r="M45" s="2"/>
      <c r="N45" s="2"/>
      <c r="O45" s="2"/>
      <c r="P45" s="2"/>
      <c r="Q45" s="2"/>
      <c r="R45" s="2"/>
      <c r="S45" s="2"/>
      <c r="T45" s="2"/>
      <c r="U45" s="2"/>
      <c r="V45" s="2"/>
      <c r="W45" s="2"/>
      <c r="X45" s="2"/>
      <c r="Y45" s="2"/>
      <c r="Z45" s="2"/>
    </row>
    <row r="46" spans="1:26" ht="45" customHeight="1" x14ac:dyDescent="0.3">
      <c r="A46" s="351"/>
      <c r="B46" s="351"/>
      <c r="C46" s="377"/>
      <c r="D46" s="340"/>
      <c r="E46" s="377"/>
      <c r="F46" s="340"/>
      <c r="G46" s="377"/>
      <c r="H46" s="320"/>
      <c r="I46" s="320"/>
      <c r="J46" s="340"/>
      <c r="K46" s="2"/>
      <c r="L46" s="2"/>
      <c r="M46" s="2"/>
      <c r="N46" s="2"/>
      <c r="O46" s="2"/>
      <c r="P46" s="2"/>
      <c r="Q46" s="2"/>
      <c r="R46" s="2"/>
      <c r="S46" s="2"/>
      <c r="T46" s="2"/>
      <c r="U46" s="2"/>
      <c r="V46" s="2"/>
      <c r="W46" s="2"/>
      <c r="X46" s="2"/>
      <c r="Y46" s="2"/>
      <c r="Z46" s="2"/>
    </row>
    <row r="47" spans="1:26" ht="50.25" customHeight="1" x14ac:dyDescent="0.3">
      <c r="A47" s="351"/>
      <c r="B47" s="351"/>
      <c r="C47" s="377"/>
      <c r="D47" s="340"/>
      <c r="E47" s="377"/>
      <c r="F47" s="340"/>
      <c r="G47" s="377"/>
      <c r="H47" s="320"/>
      <c r="I47" s="320"/>
      <c r="J47" s="340"/>
      <c r="K47" s="2"/>
      <c r="L47" s="2"/>
      <c r="M47" s="2"/>
      <c r="N47" s="2"/>
      <c r="O47" s="2"/>
      <c r="P47" s="2"/>
      <c r="Q47" s="2"/>
      <c r="R47" s="2"/>
      <c r="S47" s="2"/>
      <c r="T47" s="2"/>
      <c r="U47" s="2"/>
      <c r="V47" s="2"/>
      <c r="W47" s="2"/>
      <c r="X47" s="2"/>
      <c r="Y47" s="2"/>
      <c r="Z47" s="2"/>
    </row>
    <row r="48" spans="1:26" ht="52.5" customHeight="1" x14ac:dyDescent="0.3">
      <c r="A48" s="351"/>
      <c r="B48" s="351"/>
      <c r="C48" s="377"/>
      <c r="D48" s="340"/>
      <c r="E48" s="392"/>
      <c r="F48" s="340"/>
      <c r="G48" s="392"/>
      <c r="H48" s="320"/>
      <c r="I48" s="320"/>
      <c r="J48" s="340"/>
      <c r="K48" s="2"/>
      <c r="L48" s="2"/>
      <c r="M48" s="2"/>
      <c r="N48" s="2"/>
      <c r="O48" s="2"/>
      <c r="P48" s="2"/>
      <c r="Q48" s="2"/>
      <c r="R48" s="2"/>
      <c r="S48" s="2"/>
      <c r="T48" s="2"/>
      <c r="U48" s="2"/>
      <c r="V48" s="2"/>
      <c r="W48" s="2"/>
      <c r="X48" s="2"/>
      <c r="Y48" s="2"/>
      <c r="Z48" s="2"/>
    </row>
    <row r="49" spans="1:26" ht="48" customHeight="1" x14ac:dyDescent="0.3">
      <c r="A49" s="351"/>
      <c r="B49" s="351"/>
      <c r="C49" s="377"/>
      <c r="D49" s="340"/>
      <c r="E49" s="377"/>
      <c r="F49" s="340"/>
      <c r="G49" s="377"/>
      <c r="H49" s="320"/>
      <c r="I49" s="320"/>
      <c r="J49" s="340"/>
      <c r="K49" s="2"/>
      <c r="L49" s="2"/>
      <c r="M49" s="2"/>
      <c r="N49" s="2"/>
      <c r="O49" s="2"/>
      <c r="P49" s="2"/>
      <c r="Q49" s="2"/>
      <c r="R49" s="2"/>
      <c r="S49" s="2"/>
      <c r="T49" s="2"/>
      <c r="U49" s="2"/>
      <c r="V49" s="2"/>
      <c r="W49" s="2"/>
      <c r="X49" s="2"/>
      <c r="Y49" s="2"/>
      <c r="Z49" s="2"/>
    </row>
    <row r="50" spans="1:26" ht="46.5" customHeight="1" x14ac:dyDescent="0.3">
      <c r="A50" s="351"/>
      <c r="B50" s="351"/>
      <c r="C50" s="377"/>
      <c r="D50" s="340"/>
      <c r="E50" s="392"/>
      <c r="F50" s="340"/>
      <c r="G50" s="392"/>
      <c r="H50" s="320"/>
      <c r="I50" s="320"/>
      <c r="J50" s="340"/>
      <c r="K50" s="2"/>
      <c r="L50" s="2"/>
      <c r="M50" s="2"/>
      <c r="N50" s="2"/>
      <c r="O50" s="2"/>
      <c r="P50" s="2"/>
      <c r="Q50" s="2"/>
      <c r="R50" s="2"/>
      <c r="S50" s="2"/>
      <c r="T50" s="2"/>
      <c r="U50" s="2"/>
      <c r="V50" s="2"/>
      <c r="W50" s="2"/>
      <c r="X50" s="2"/>
      <c r="Y50" s="2"/>
      <c r="Z50" s="2"/>
    </row>
    <row r="51" spans="1:26" ht="48" customHeight="1" x14ac:dyDescent="0.3">
      <c r="A51" s="351"/>
      <c r="B51" s="351"/>
      <c r="C51" s="377"/>
      <c r="D51" s="340"/>
      <c r="E51" s="377"/>
      <c r="F51" s="340"/>
      <c r="G51" s="377"/>
      <c r="H51" s="320"/>
      <c r="I51" s="320"/>
      <c r="J51" s="340"/>
      <c r="K51" s="2"/>
      <c r="L51" s="2"/>
      <c r="M51" s="2"/>
      <c r="N51" s="2"/>
      <c r="O51" s="2"/>
      <c r="P51" s="2"/>
      <c r="Q51" s="2"/>
      <c r="R51" s="2"/>
      <c r="S51" s="2"/>
      <c r="T51" s="2"/>
      <c r="U51" s="2"/>
      <c r="V51" s="2"/>
      <c r="W51" s="2"/>
      <c r="X51" s="2"/>
      <c r="Y51" s="2"/>
      <c r="Z51" s="2"/>
    </row>
    <row r="52" spans="1:26" ht="53.25" customHeight="1" x14ac:dyDescent="0.3">
      <c r="A52" s="351"/>
      <c r="B52" s="351"/>
      <c r="C52" s="377"/>
      <c r="D52" s="340"/>
      <c r="E52" s="377"/>
      <c r="F52" s="340"/>
      <c r="G52" s="377"/>
      <c r="H52" s="320"/>
      <c r="I52" s="320"/>
      <c r="J52" s="340"/>
      <c r="K52" s="2"/>
      <c r="L52" s="2"/>
      <c r="M52" s="2"/>
      <c r="N52" s="2"/>
      <c r="O52" s="2"/>
      <c r="P52" s="2"/>
      <c r="Q52" s="2"/>
      <c r="R52" s="2"/>
      <c r="S52" s="2"/>
      <c r="T52" s="2"/>
      <c r="U52" s="2"/>
      <c r="V52" s="2"/>
      <c r="W52" s="2"/>
      <c r="X52" s="2"/>
      <c r="Y52" s="2"/>
      <c r="Z52" s="2"/>
    </row>
    <row r="53" spans="1:26" ht="43.5" customHeight="1" x14ac:dyDescent="0.3">
      <c r="A53" s="351"/>
      <c r="B53" s="351"/>
      <c r="C53" s="377"/>
      <c r="D53" s="340"/>
      <c r="E53" s="377"/>
      <c r="F53" s="340"/>
      <c r="G53" s="377"/>
      <c r="H53" s="320"/>
      <c r="I53" s="320"/>
      <c r="J53" s="340"/>
      <c r="K53" s="2"/>
      <c r="L53" s="2"/>
      <c r="M53" s="2"/>
      <c r="N53" s="2"/>
      <c r="O53" s="2"/>
      <c r="P53" s="2"/>
      <c r="Q53" s="2"/>
      <c r="R53" s="2"/>
      <c r="S53" s="2"/>
      <c r="T53" s="2"/>
      <c r="U53" s="2"/>
      <c r="V53" s="2"/>
      <c r="W53" s="2"/>
      <c r="X53" s="2"/>
      <c r="Y53" s="2"/>
      <c r="Z53" s="2"/>
    </row>
    <row r="54" spans="1:26" ht="48.75" customHeight="1" x14ac:dyDescent="0.3">
      <c r="A54" s="352"/>
      <c r="B54" s="352"/>
      <c r="C54" s="377"/>
      <c r="D54" s="340"/>
      <c r="E54" s="377"/>
      <c r="F54" s="340"/>
      <c r="G54" s="377"/>
      <c r="H54" s="320"/>
      <c r="I54" s="320"/>
      <c r="J54" s="340"/>
      <c r="K54" s="2"/>
      <c r="L54" s="2"/>
      <c r="M54" s="2"/>
      <c r="N54" s="2"/>
      <c r="O54" s="2"/>
      <c r="P54" s="2"/>
      <c r="Q54" s="2"/>
      <c r="R54" s="2"/>
      <c r="S54" s="2"/>
      <c r="T54" s="2"/>
      <c r="U54" s="2"/>
      <c r="V54" s="2"/>
      <c r="W54" s="2"/>
      <c r="X54" s="2"/>
      <c r="Y54" s="2"/>
      <c r="Z54" s="2"/>
    </row>
    <row r="55" spans="1:26" ht="13.5" customHeight="1" x14ac:dyDescent="0.3">
      <c r="A55" s="2"/>
      <c r="B55" s="2"/>
      <c r="C55" s="91"/>
      <c r="D55" s="91"/>
      <c r="E55" s="378"/>
      <c r="F55" s="325"/>
      <c r="G55" s="378"/>
      <c r="H55" s="324"/>
      <c r="I55" s="324"/>
      <c r="J55" s="325"/>
      <c r="K55" s="2"/>
      <c r="L55" s="2"/>
      <c r="M55" s="2"/>
      <c r="N55" s="2"/>
      <c r="O55" s="2"/>
      <c r="P55" s="2"/>
      <c r="Q55" s="2"/>
      <c r="R55" s="2"/>
      <c r="S55" s="2"/>
      <c r="T55" s="2"/>
      <c r="U55" s="2"/>
      <c r="V55" s="2"/>
      <c r="W55" s="2"/>
      <c r="X55" s="2"/>
      <c r="Y55" s="2"/>
      <c r="Z55" s="2"/>
    </row>
    <row r="56" spans="1:26" ht="13.5" customHeight="1" x14ac:dyDescent="0.3">
      <c r="A56" s="2"/>
      <c r="B56" s="2"/>
      <c r="C56" s="91"/>
      <c r="D56" s="91"/>
      <c r="E56" s="378"/>
      <c r="F56" s="325"/>
      <c r="G56" s="378"/>
      <c r="H56" s="324"/>
      <c r="I56" s="324"/>
      <c r="J56" s="325"/>
      <c r="K56" s="2"/>
      <c r="L56" s="2"/>
      <c r="M56" s="2"/>
      <c r="N56" s="2"/>
      <c r="O56" s="2"/>
      <c r="P56" s="2"/>
      <c r="Q56" s="2"/>
      <c r="R56" s="2"/>
      <c r="S56" s="2"/>
      <c r="T56" s="2"/>
      <c r="U56" s="2"/>
      <c r="V56" s="2"/>
      <c r="W56" s="2"/>
      <c r="X56" s="2"/>
      <c r="Y56" s="2"/>
      <c r="Z56" s="2"/>
    </row>
    <row r="57" spans="1:26" ht="13.5" customHeight="1" x14ac:dyDescent="0.3">
      <c r="A57" s="2"/>
      <c r="B57" s="2"/>
      <c r="C57" s="2"/>
      <c r="D57" s="2"/>
      <c r="E57" s="292"/>
      <c r="F57" s="273"/>
      <c r="G57" s="292"/>
      <c r="H57" s="273"/>
      <c r="I57" s="273"/>
      <c r="J57" s="273"/>
      <c r="K57" s="2"/>
      <c r="L57" s="2"/>
      <c r="M57" s="2"/>
      <c r="N57" s="2"/>
      <c r="O57" s="2"/>
      <c r="P57" s="2"/>
      <c r="Q57" s="2"/>
      <c r="R57" s="2"/>
      <c r="S57" s="2"/>
      <c r="T57" s="2"/>
      <c r="U57" s="2"/>
      <c r="V57" s="2"/>
      <c r="W57" s="2"/>
      <c r="X57" s="2"/>
      <c r="Y57" s="2"/>
      <c r="Z57" s="2"/>
    </row>
    <row r="58" spans="1:26" ht="13.5" customHeight="1" x14ac:dyDescent="0.3">
      <c r="A58" s="2"/>
      <c r="B58" s="2"/>
      <c r="C58" s="2"/>
      <c r="D58" s="2"/>
      <c r="E58" s="292"/>
      <c r="F58" s="273"/>
      <c r="G58" s="292"/>
      <c r="H58" s="273"/>
      <c r="I58" s="273"/>
      <c r="J58" s="273"/>
      <c r="K58" s="2"/>
      <c r="L58" s="2"/>
      <c r="M58" s="2"/>
      <c r="N58" s="2"/>
      <c r="O58" s="2"/>
      <c r="P58" s="2"/>
      <c r="Q58" s="2"/>
      <c r="R58" s="2"/>
      <c r="S58" s="2"/>
      <c r="T58" s="2"/>
      <c r="U58" s="2"/>
      <c r="V58" s="2"/>
      <c r="W58" s="2"/>
      <c r="X58" s="2"/>
      <c r="Y58" s="2"/>
      <c r="Z58" s="2"/>
    </row>
    <row r="59" spans="1:26" ht="13.5" customHeight="1" x14ac:dyDescent="0.3">
      <c r="A59" s="2"/>
      <c r="B59" s="2"/>
      <c r="C59" s="2"/>
      <c r="D59" s="2"/>
      <c r="E59" s="292"/>
      <c r="F59" s="273"/>
      <c r="G59" s="292"/>
      <c r="H59" s="273"/>
      <c r="I59" s="273"/>
      <c r="J59" s="273"/>
      <c r="K59" s="2"/>
      <c r="L59" s="2"/>
      <c r="M59" s="2"/>
      <c r="N59" s="2"/>
      <c r="O59" s="2"/>
      <c r="P59" s="2"/>
      <c r="Q59" s="2"/>
      <c r="R59" s="2"/>
      <c r="S59" s="2"/>
      <c r="T59" s="2"/>
      <c r="U59" s="2"/>
      <c r="V59" s="2"/>
      <c r="W59" s="2"/>
      <c r="X59" s="2"/>
      <c r="Y59" s="2"/>
      <c r="Z59" s="2"/>
    </row>
    <row r="60" spans="1:26" ht="13.5" customHeight="1" x14ac:dyDescent="0.3">
      <c r="A60" s="2"/>
      <c r="B60" s="2"/>
      <c r="C60" s="2"/>
      <c r="D60" s="2"/>
      <c r="E60" s="292"/>
      <c r="F60" s="273"/>
      <c r="G60" s="292"/>
      <c r="H60" s="273"/>
      <c r="I60" s="273"/>
      <c r="J60" s="273"/>
      <c r="K60" s="2"/>
      <c r="L60" s="2"/>
      <c r="M60" s="2"/>
      <c r="N60" s="2"/>
      <c r="O60" s="2"/>
      <c r="P60" s="2"/>
      <c r="Q60" s="2"/>
      <c r="R60" s="2"/>
      <c r="S60" s="2"/>
      <c r="T60" s="2"/>
      <c r="U60" s="2"/>
      <c r="V60" s="2"/>
      <c r="W60" s="2"/>
      <c r="X60" s="2"/>
      <c r="Y60" s="2"/>
      <c r="Z60" s="2"/>
    </row>
    <row r="61" spans="1:26" ht="13.5" customHeight="1" x14ac:dyDescent="0.3">
      <c r="A61" s="2"/>
      <c r="B61" s="2"/>
      <c r="C61" s="2"/>
      <c r="D61" s="2"/>
      <c r="E61" s="292"/>
      <c r="F61" s="273"/>
      <c r="G61" s="292"/>
      <c r="H61" s="273"/>
      <c r="I61" s="273"/>
      <c r="J61" s="273"/>
      <c r="K61" s="2"/>
      <c r="L61" s="2"/>
      <c r="M61" s="2"/>
      <c r="N61" s="2"/>
      <c r="O61" s="2"/>
      <c r="P61" s="2"/>
      <c r="Q61" s="2"/>
      <c r="R61" s="2"/>
      <c r="S61" s="2"/>
      <c r="T61" s="2"/>
      <c r="U61" s="2"/>
      <c r="V61" s="2"/>
      <c r="W61" s="2"/>
      <c r="X61" s="2"/>
      <c r="Y61" s="2"/>
      <c r="Z61" s="2"/>
    </row>
    <row r="62" spans="1:26" ht="13.5" customHeight="1" x14ac:dyDescent="0.3">
      <c r="A62" s="2"/>
      <c r="B62" s="2"/>
      <c r="C62" s="2"/>
      <c r="D62" s="2"/>
      <c r="E62" s="292"/>
      <c r="F62" s="273"/>
      <c r="G62" s="292"/>
      <c r="H62" s="273"/>
      <c r="I62" s="273"/>
      <c r="J62" s="273"/>
      <c r="K62" s="2"/>
      <c r="L62" s="2"/>
      <c r="M62" s="2"/>
      <c r="N62" s="2"/>
      <c r="O62" s="2"/>
      <c r="P62" s="2"/>
      <c r="Q62" s="2"/>
      <c r="R62" s="2"/>
      <c r="S62" s="2"/>
      <c r="T62" s="2"/>
      <c r="U62" s="2"/>
      <c r="V62" s="2"/>
      <c r="W62" s="2"/>
      <c r="X62" s="2"/>
      <c r="Y62" s="2"/>
      <c r="Z62" s="2"/>
    </row>
    <row r="63" spans="1:26" ht="13.5" customHeight="1" x14ac:dyDescent="0.3">
      <c r="A63" s="2"/>
      <c r="B63" s="2"/>
      <c r="C63" s="2"/>
      <c r="D63" s="2"/>
      <c r="E63" s="292"/>
      <c r="F63" s="273"/>
      <c r="G63" s="292"/>
      <c r="H63" s="273"/>
      <c r="I63" s="273"/>
      <c r="J63" s="273"/>
      <c r="K63" s="2"/>
      <c r="L63" s="2"/>
      <c r="M63" s="2"/>
      <c r="N63" s="2"/>
      <c r="O63" s="2"/>
      <c r="P63" s="2"/>
      <c r="Q63" s="2"/>
      <c r="R63" s="2"/>
      <c r="S63" s="2"/>
      <c r="T63" s="2"/>
      <c r="U63" s="2"/>
      <c r="V63" s="2"/>
      <c r="W63" s="2"/>
      <c r="X63" s="2"/>
      <c r="Y63" s="2"/>
      <c r="Z63" s="2"/>
    </row>
    <row r="64" spans="1:26" ht="13.5" customHeight="1" x14ac:dyDescent="0.3">
      <c r="A64" s="2"/>
      <c r="B64" s="2"/>
      <c r="C64" s="2"/>
      <c r="D64" s="2"/>
      <c r="E64" s="292"/>
      <c r="F64" s="273"/>
      <c r="G64" s="292"/>
      <c r="H64" s="273"/>
      <c r="I64" s="273"/>
      <c r="J64" s="273"/>
      <c r="K64" s="2"/>
      <c r="L64" s="2"/>
      <c r="M64" s="2"/>
      <c r="N64" s="2"/>
      <c r="O64" s="2"/>
      <c r="P64" s="2"/>
      <c r="Q64" s="2"/>
      <c r="R64" s="2"/>
      <c r="S64" s="2"/>
      <c r="T64" s="2"/>
      <c r="U64" s="2"/>
      <c r="V64" s="2"/>
      <c r="W64" s="2"/>
      <c r="X64" s="2"/>
      <c r="Y64" s="2"/>
      <c r="Z64" s="2"/>
    </row>
    <row r="65" spans="1:26" ht="13.5" customHeight="1" x14ac:dyDescent="0.3">
      <c r="A65" s="2"/>
      <c r="B65" s="2"/>
      <c r="C65" s="2"/>
      <c r="D65" s="2"/>
      <c r="E65" s="292"/>
      <c r="F65" s="273"/>
      <c r="G65" s="292"/>
      <c r="H65" s="273"/>
      <c r="I65" s="273"/>
      <c r="J65" s="273"/>
      <c r="K65" s="2"/>
      <c r="L65" s="2"/>
      <c r="M65" s="2"/>
      <c r="N65" s="2"/>
      <c r="O65" s="2"/>
      <c r="P65" s="2"/>
      <c r="Q65" s="2"/>
      <c r="R65" s="2"/>
      <c r="S65" s="2"/>
      <c r="T65" s="2"/>
      <c r="U65" s="2"/>
      <c r="V65" s="2"/>
      <c r="W65" s="2"/>
      <c r="X65" s="2"/>
      <c r="Y65" s="2"/>
      <c r="Z65" s="2"/>
    </row>
    <row r="66" spans="1:26" ht="13.5" customHeight="1" x14ac:dyDescent="0.3">
      <c r="A66" s="2"/>
      <c r="B66" s="2"/>
      <c r="C66" s="2"/>
      <c r="D66" s="2"/>
      <c r="E66" s="292"/>
      <c r="F66" s="273"/>
      <c r="G66" s="292"/>
      <c r="H66" s="273"/>
      <c r="I66" s="273"/>
      <c r="J66" s="273"/>
      <c r="K66" s="2"/>
      <c r="L66" s="2"/>
      <c r="M66" s="2"/>
      <c r="N66" s="2"/>
      <c r="O66" s="2"/>
      <c r="P66" s="2"/>
      <c r="Q66" s="2"/>
      <c r="R66" s="2"/>
      <c r="S66" s="2"/>
      <c r="T66" s="2"/>
      <c r="U66" s="2"/>
      <c r="V66" s="2"/>
      <c r="W66" s="2"/>
      <c r="X66" s="2"/>
      <c r="Y66" s="2"/>
      <c r="Z66" s="2"/>
    </row>
    <row r="67" spans="1:26" ht="13.5" customHeight="1" x14ac:dyDescent="0.3">
      <c r="A67" s="2"/>
      <c r="B67" s="2"/>
      <c r="C67" s="2"/>
      <c r="D67" s="2"/>
      <c r="E67" s="292"/>
      <c r="F67" s="273"/>
      <c r="G67" s="292"/>
      <c r="H67" s="273"/>
      <c r="I67" s="273"/>
      <c r="J67" s="273"/>
      <c r="K67" s="2"/>
      <c r="L67" s="2"/>
      <c r="M67" s="2"/>
      <c r="N67" s="2"/>
      <c r="O67" s="2"/>
      <c r="P67" s="2"/>
      <c r="Q67" s="2"/>
      <c r="R67" s="2"/>
      <c r="S67" s="2"/>
      <c r="T67" s="2"/>
      <c r="U67" s="2"/>
      <c r="V67" s="2"/>
      <c r="W67" s="2"/>
      <c r="X67" s="2"/>
      <c r="Y67" s="2"/>
      <c r="Z67" s="2"/>
    </row>
    <row r="68" spans="1:26" ht="13.5" customHeight="1" x14ac:dyDescent="0.3">
      <c r="A68" s="2"/>
      <c r="B68" s="2"/>
      <c r="C68" s="2"/>
      <c r="D68" s="2"/>
      <c r="E68" s="292"/>
      <c r="F68" s="273"/>
      <c r="G68" s="292"/>
      <c r="H68" s="273"/>
      <c r="I68" s="273"/>
      <c r="J68" s="273"/>
      <c r="K68" s="2"/>
      <c r="L68" s="2"/>
      <c r="M68" s="2"/>
      <c r="N68" s="2"/>
      <c r="O68" s="2"/>
      <c r="P68" s="2"/>
      <c r="Q68" s="2"/>
      <c r="R68" s="2"/>
      <c r="S68" s="2"/>
      <c r="T68" s="2"/>
      <c r="U68" s="2"/>
      <c r="V68" s="2"/>
      <c r="W68" s="2"/>
      <c r="X68" s="2"/>
      <c r="Y68" s="2"/>
      <c r="Z68" s="2"/>
    </row>
    <row r="69" spans="1:26" ht="13.5" customHeight="1" x14ac:dyDescent="0.3">
      <c r="A69" s="2"/>
      <c r="B69" s="2"/>
      <c r="C69" s="2"/>
      <c r="D69" s="2"/>
      <c r="E69" s="292"/>
      <c r="F69" s="273"/>
      <c r="G69" s="292"/>
      <c r="H69" s="273"/>
      <c r="I69" s="273"/>
      <c r="J69" s="273"/>
      <c r="K69" s="2"/>
      <c r="L69" s="2"/>
      <c r="M69" s="2"/>
      <c r="N69" s="2"/>
      <c r="O69" s="2"/>
      <c r="P69" s="2"/>
      <c r="Q69" s="2"/>
      <c r="R69" s="2"/>
      <c r="S69" s="2"/>
      <c r="T69" s="2"/>
      <c r="U69" s="2"/>
      <c r="V69" s="2"/>
      <c r="W69" s="2"/>
      <c r="X69" s="2"/>
      <c r="Y69" s="2"/>
      <c r="Z69" s="2"/>
    </row>
    <row r="70" spans="1:26" ht="13.5" customHeight="1" x14ac:dyDescent="0.3">
      <c r="A70" s="2"/>
      <c r="B70" s="2"/>
      <c r="C70" s="2"/>
      <c r="D70" s="2"/>
      <c r="E70" s="292"/>
      <c r="F70" s="273"/>
      <c r="G70" s="292"/>
      <c r="H70" s="273"/>
      <c r="I70" s="273"/>
      <c r="J70" s="273"/>
      <c r="K70" s="2"/>
      <c r="L70" s="2"/>
      <c r="M70" s="2"/>
      <c r="N70" s="2"/>
      <c r="O70" s="2"/>
      <c r="P70" s="2"/>
      <c r="Q70" s="2"/>
      <c r="R70" s="2"/>
      <c r="S70" s="2"/>
      <c r="T70" s="2"/>
      <c r="U70" s="2"/>
      <c r="V70" s="2"/>
      <c r="W70" s="2"/>
      <c r="X70" s="2"/>
      <c r="Y70" s="2"/>
      <c r="Z70" s="2"/>
    </row>
    <row r="71" spans="1:26" ht="13.5" customHeight="1" x14ac:dyDescent="0.3">
      <c r="A71" s="2"/>
      <c r="B71" s="2"/>
      <c r="C71" s="2"/>
      <c r="D71" s="2"/>
      <c r="E71" s="292"/>
      <c r="F71" s="273"/>
      <c r="G71" s="292"/>
      <c r="H71" s="273"/>
      <c r="I71" s="273"/>
      <c r="J71" s="273"/>
      <c r="K71" s="2"/>
      <c r="L71" s="2"/>
      <c r="M71" s="2"/>
      <c r="N71" s="2"/>
      <c r="O71" s="2"/>
      <c r="P71" s="2"/>
      <c r="Q71" s="2"/>
      <c r="R71" s="2"/>
      <c r="S71" s="2"/>
      <c r="T71" s="2"/>
      <c r="U71" s="2"/>
      <c r="V71" s="2"/>
      <c r="W71" s="2"/>
      <c r="X71" s="2"/>
      <c r="Y71" s="2"/>
      <c r="Z71" s="2"/>
    </row>
    <row r="72" spans="1:26" ht="13.5" customHeight="1" x14ac:dyDescent="0.3">
      <c r="A72" s="2"/>
      <c r="B72" s="2"/>
      <c r="C72" s="2"/>
      <c r="D72" s="2"/>
      <c r="E72" s="292"/>
      <c r="F72" s="273"/>
      <c r="G72" s="292"/>
      <c r="H72" s="273"/>
      <c r="I72" s="273"/>
      <c r="J72" s="273"/>
      <c r="K72" s="2"/>
      <c r="L72" s="2"/>
      <c r="M72" s="2"/>
      <c r="N72" s="2"/>
      <c r="O72" s="2"/>
      <c r="P72" s="2"/>
      <c r="Q72" s="2"/>
      <c r="R72" s="2"/>
      <c r="S72" s="2"/>
      <c r="T72" s="2"/>
      <c r="U72" s="2"/>
      <c r="V72" s="2"/>
      <c r="W72" s="2"/>
      <c r="X72" s="2"/>
      <c r="Y72" s="2"/>
      <c r="Z72" s="2"/>
    </row>
    <row r="73" spans="1:26" ht="13.5" customHeight="1" x14ac:dyDescent="0.3">
      <c r="A73" s="2"/>
      <c r="B73" s="2"/>
      <c r="C73" s="2"/>
      <c r="D73" s="2"/>
      <c r="E73" s="292"/>
      <c r="F73" s="273"/>
      <c r="G73" s="292"/>
      <c r="H73" s="273"/>
      <c r="I73" s="273"/>
      <c r="J73" s="273"/>
      <c r="K73" s="2"/>
      <c r="L73" s="2"/>
      <c r="M73" s="2"/>
      <c r="N73" s="2"/>
      <c r="O73" s="2"/>
      <c r="P73" s="2"/>
      <c r="Q73" s="2"/>
      <c r="R73" s="2"/>
      <c r="S73" s="2"/>
      <c r="T73" s="2"/>
      <c r="U73" s="2"/>
      <c r="V73" s="2"/>
      <c r="W73" s="2"/>
      <c r="X73" s="2"/>
      <c r="Y73" s="2"/>
      <c r="Z73" s="2"/>
    </row>
    <row r="74" spans="1:26" ht="13.5" customHeight="1" x14ac:dyDescent="0.3">
      <c r="A74" s="2"/>
      <c r="B74" s="2"/>
      <c r="C74" s="2"/>
      <c r="D74" s="2"/>
      <c r="E74" s="292"/>
      <c r="F74" s="273"/>
      <c r="G74" s="292"/>
      <c r="H74" s="273"/>
      <c r="I74" s="273"/>
      <c r="J74" s="273"/>
      <c r="K74" s="2"/>
      <c r="L74" s="2"/>
      <c r="M74" s="2"/>
      <c r="N74" s="2"/>
      <c r="O74" s="2"/>
      <c r="P74" s="2"/>
      <c r="Q74" s="2"/>
      <c r="R74" s="2"/>
      <c r="S74" s="2"/>
      <c r="T74" s="2"/>
      <c r="U74" s="2"/>
      <c r="V74" s="2"/>
      <c r="W74" s="2"/>
      <c r="X74" s="2"/>
      <c r="Y74" s="2"/>
      <c r="Z74" s="2"/>
    </row>
    <row r="75" spans="1:26" ht="13.5" customHeight="1" x14ac:dyDescent="0.3">
      <c r="A75" s="2"/>
      <c r="B75" s="2"/>
      <c r="C75" s="2"/>
      <c r="D75" s="2"/>
      <c r="E75" s="292"/>
      <c r="F75" s="273"/>
      <c r="G75" s="292"/>
      <c r="H75" s="273"/>
      <c r="I75" s="273"/>
      <c r="J75" s="273"/>
      <c r="K75" s="2"/>
      <c r="L75" s="2"/>
      <c r="M75" s="2"/>
      <c r="N75" s="2"/>
      <c r="O75" s="2"/>
      <c r="P75" s="2"/>
      <c r="Q75" s="2"/>
      <c r="R75" s="2"/>
      <c r="S75" s="2"/>
      <c r="T75" s="2"/>
      <c r="U75" s="2"/>
      <c r="V75" s="2"/>
      <c r="W75" s="2"/>
      <c r="X75" s="2"/>
      <c r="Y75" s="2"/>
      <c r="Z75" s="2"/>
    </row>
    <row r="76" spans="1:26" ht="13.5" customHeight="1" x14ac:dyDescent="0.3">
      <c r="A76" s="2"/>
      <c r="B76" s="2"/>
      <c r="C76" s="2"/>
      <c r="D76" s="2"/>
      <c r="E76" s="292"/>
      <c r="F76" s="273"/>
      <c r="G76" s="292"/>
      <c r="H76" s="273"/>
      <c r="I76" s="273"/>
      <c r="J76" s="273"/>
      <c r="K76" s="2"/>
      <c r="L76" s="2"/>
      <c r="M76" s="2"/>
      <c r="N76" s="2"/>
      <c r="O76" s="2"/>
      <c r="P76" s="2"/>
      <c r="Q76" s="2"/>
      <c r="R76" s="2"/>
      <c r="S76" s="2"/>
      <c r="T76" s="2"/>
      <c r="U76" s="2"/>
      <c r="V76" s="2"/>
      <c r="W76" s="2"/>
      <c r="X76" s="2"/>
      <c r="Y76" s="2"/>
      <c r="Z76" s="2"/>
    </row>
    <row r="77" spans="1:26" ht="13.5" customHeight="1" x14ac:dyDescent="0.3">
      <c r="A77" s="2"/>
      <c r="B77" s="2"/>
      <c r="C77" s="2"/>
      <c r="D77" s="2"/>
      <c r="E77" s="292"/>
      <c r="F77" s="273"/>
      <c r="G77" s="292"/>
      <c r="H77" s="273"/>
      <c r="I77" s="273"/>
      <c r="J77" s="273"/>
      <c r="K77" s="2"/>
      <c r="L77" s="2"/>
      <c r="M77" s="2"/>
      <c r="N77" s="2"/>
      <c r="O77" s="2"/>
      <c r="P77" s="2"/>
      <c r="Q77" s="2"/>
      <c r="R77" s="2"/>
      <c r="S77" s="2"/>
      <c r="T77" s="2"/>
      <c r="U77" s="2"/>
      <c r="V77" s="2"/>
      <c r="W77" s="2"/>
      <c r="X77" s="2"/>
      <c r="Y77" s="2"/>
      <c r="Z77" s="2"/>
    </row>
    <row r="78" spans="1:26" ht="13.5" customHeight="1" x14ac:dyDescent="0.3">
      <c r="A78" s="2"/>
      <c r="B78" s="2"/>
      <c r="C78" s="2"/>
      <c r="D78" s="2"/>
      <c r="E78" s="292"/>
      <c r="F78" s="273"/>
      <c r="G78" s="292"/>
      <c r="H78" s="273"/>
      <c r="I78" s="273"/>
      <c r="J78" s="273"/>
      <c r="K78" s="2"/>
      <c r="L78" s="2"/>
      <c r="M78" s="2"/>
      <c r="N78" s="2"/>
      <c r="O78" s="2"/>
      <c r="P78" s="2"/>
      <c r="Q78" s="2"/>
      <c r="R78" s="2"/>
      <c r="S78" s="2"/>
      <c r="T78" s="2"/>
      <c r="U78" s="2"/>
      <c r="V78" s="2"/>
      <c r="W78" s="2"/>
      <c r="X78" s="2"/>
      <c r="Y78" s="2"/>
      <c r="Z78" s="2"/>
    </row>
    <row r="79" spans="1:26" ht="13.5" customHeight="1" x14ac:dyDescent="0.3">
      <c r="A79" s="2"/>
      <c r="B79" s="2"/>
      <c r="C79" s="2"/>
      <c r="D79" s="2"/>
      <c r="E79" s="292"/>
      <c r="F79" s="273"/>
      <c r="G79" s="292"/>
      <c r="H79" s="273"/>
      <c r="I79" s="273"/>
      <c r="J79" s="273"/>
      <c r="K79" s="2"/>
      <c r="L79" s="2"/>
      <c r="M79" s="2"/>
      <c r="N79" s="2"/>
      <c r="O79" s="2"/>
      <c r="P79" s="2"/>
      <c r="Q79" s="2"/>
      <c r="R79" s="2"/>
      <c r="S79" s="2"/>
      <c r="T79" s="2"/>
      <c r="U79" s="2"/>
      <c r="V79" s="2"/>
      <c r="W79" s="2"/>
      <c r="X79" s="2"/>
      <c r="Y79" s="2"/>
      <c r="Z79" s="2"/>
    </row>
    <row r="80" spans="1:26" ht="13.5" customHeight="1" x14ac:dyDescent="0.3">
      <c r="A80" s="2"/>
      <c r="B80" s="2"/>
      <c r="C80" s="2"/>
      <c r="D80" s="2"/>
      <c r="E80" s="292"/>
      <c r="F80" s="273"/>
      <c r="G80" s="292"/>
      <c r="H80" s="273"/>
      <c r="I80" s="273"/>
      <c r="J80" s="273"/>
      <c r="K80" s="2"/>
      <c r="L80" s="2"/>
      <c r="M80" s="2"/>
      <c r="N80" s="2"/>
      <c r="O80" s="2"/>
      <c r="P80" s="2"/>
      <c r="Q80" s="2"/>
      <c r="R80" s="2"/>
      <c r="S80" s="2"/>
      <c r="T80" s="2"/>
      <c r="U80" s="2"/>
      <c r="V80" s="2"/>
      <c r="W80" s="2"/>
      <c r="X80" s="2"/>
      <c r="Y80" s="2"/>
      <c r="Z80" s="2"/>
    </row>
    <row r="81" spans="1:26" ht="13.5" customHeight="1" x14ac:dyDescent="0.3">
      <c r="A81" s="2"/>
      <c r="B81" s="2"/>
      <c r="C81" s="2"/>
      <c r="D81" s="2"/>
      <c r="E81" s="292"/>
      <c r="F81" s="273"/>
      <c r="G81" s="292"/>
      <c r="H81" s="273"/>
      <c r="I81" s="273"/>
      <c r="J81" s="273"/>
      <c r="K81" s="2"/>
      <c r="L81" s="2"/>
      <c r="M81" s="2"/>
      <c r="N81" s="2"/>
      <c r="O81" s="2"/>
      <c r="P81" s="2"/>
      <c r="Q81" s="2"/>
      <c r="R81" s="2"/>
      <c r="S81" s="2"/>
      <c r="T81" s="2"/>
      <c r="U81" s="2"/>
      <c r="V81" s="2"/>
      <c r="W81" s="2"/>
      <c r="X81" s="2"/>
      <c r="Y81" s="2"/>
      <c r="Z81" s="2"/>
    </row>
    <row r="82" spans="1:26" ht="13.5" customHeight="1" x14ac:dyDescent="0.3">
      <c r="A82" s="2"/>
      <c r="B82" s="2"/>
      <c r="C82" s="2"/>
      <c r="D82" s="2"/>
      <c r="E82" s="292"/>
      <c r="F82" s="273"/>
      <c r="G82" s="292"/>
      <c r="H82" s="273"/>
      <c r="I82" s="273"/>
      <c r="J82" s="273"/>
      <c r="K82" s="2"/>
      <c r="L82" s="2"/>
      <c r="M82" s="2"/>
      <c r="N82" s="2"/>
      <c r="O82" s="2"/>
      <c r="P82" s="2"/>
      <c r="Q82" s="2"/>
      <c r="R82" s="2"/>
      <c r="S82" s="2"/>
      <c r="T82" s="2"/>
      <c r="U82" s="2"/>
      <c r="V82" s="2"/>
      <c r="W82" s="2"/>
      <c r="X82" s="2"/>
      <c r="Y82" s="2"/>
      <c r="Z82" s="2"/>
    </row>
    <row r="83" spans="1:26" ht="13.5" customHeight="1" x14ac:dyDescent="0.3">
      <c r="A83" s="2"/>
      <c r="B83" s="2"/>
      <c r="C83" s="2"/>
      <c r="D83" s="2"/>
      <c r="E83" s="292"/>
      <c r="F83" s="273"/>
      <c r="G83" s="292"/>
      <c r="H83" s="273"/>
      <c r="I83" s="273"/>
      <c r="J83" s="273"/>
      <c r="K83" s="2"/>
      <c r="L83" s="2"/>
      <c r="M83" s="2"/>
      <c r="N83" s="2"/>
      <c r="O83" s="2"/>
      <c r="P83" s="2"/>
      <c r="Q83" s="2"/>
      <c r="R83" s="2"/>
      <c r="S83" s="2"/>
      <c r="T83" s="2"/>
      <c r="U83" s="2"/>
      <c r="V83" s="2"/>
      <c r="W83" s="2"/>
      <c r="X83" s="2"/>
      <c r="Y83" s="2"/>
      <c r="Z83" s="2"/>
    </row>
    <row r="84" spans="1:26" ht="13.5" customHeight="1" x14ac:dyDescent="0.3">
      <c r="A84" s="2"/>
      <c r="B84" s="2"/>
      <c r="C84" s="2"/>
      <c r="D84" s="2"/>
      <c r="E84" s="292"/>
      <c r="F84" s="273"/>
      <c r="G84" s="292"/>
      <c r="H84" s="273"/>
      <c r="I84" s="273"/>
      <c r="J84" s="273"/>
      <c r="K84" s="2"/>
      <c r="L84" s="2"/>
      <c r="M84" s="2"/>
      <c r="N84" s="2"/>
      <c r="O84" s="2"/>
      <c r="P84" s="2"/>
      <c r="Q84" s="2"/>
      <c r="R84" s="2"/>
      <c r="S84" s="2"/>
      <c r="T84" s="2"/>
      <c r="U84" s="2"/>
      <c r="V84" s="2"/>
      <c r="W84" s="2"/>
      <c r="X84" s="2"/>
      <c r="Y84" s="2"/>
      <c r="Z84" s="2"/>
    </row>
    <row r="85" spans="1:26" ht="13.5" customHeight="1" x14ac:dyDescent="0.3">
      <c r="A85" s="2"/>
      <c r="B85" s="2"/>
      <c r="C85" s="2"/>
      <c r="D85" s="2"/>
      <c r="E85" s="292"/>
      <c r="F85" s="273"/>
      <c r="G85" s="292"/>
      <c r="H85" s="273"/>
      <c r="I85" s="273"/>
      <c r="J85" s="273"/>
      <c r="K85" s="2"/>
      <c r="L85" s="2"/>
      <c r="M85" s="2"/>
      <c r="N85" s="2"/>
      <c r="O85" s="2"/>
      <c r="P85" s="2"/>
      <c r="Q85" s="2"/>
      <c r="R85" s="2"/>
      <c r="S85" s="2"/>
      <c r="T85" s="2"/>
      <c r="U85" s="2"/>
      <c r="V85" s="2"/>
      <c r="W85" s="2"/>
      <c r="X85" s="2"/>
      <c r="Y85" s="2"/>
      <c r="Z85" s="2"/>
    </row>
    <row r="86" spans="1:26" ht="13.5" customHeight="1" x14ac:dyDescent="0.3">
      <c r="A86" s="2"/>
      <c r="B86" s="2"/>
      <c r="C86" s="2"/>
      <c r="D86" s="2"/>
      <c r="E86" s="292"/>
      <c r="F86" s="273"/>
      <c r="G86" s="292"/>
      <c r="H86" s="273"/>
      <c r="I86" s="273"/>
      <c r="J86" s="273"/>
      <c r="K86" s="2"/>
      <c r="L86" s="2"/>
      <c r="M86" s="2"/>
      <c r="N86" s="2"/>
      <c r="O86" s="2"/>
      <c r="P86" s="2"/>
      <c r="Q86" s="2"/>
      <c r="R86" s="2"/>
      <c r="S86" s="2"/>
      <c r="T86" s="2"/>
      <c r="U86" s="2"/>
      <c r="V86" s="2"/>
      <c r="W86" s="2"/>
      <c r="X86" s="2"/>
      <c r="Y86" s="2"/>
      <c r="Z86" s="2"/>
    </row>
    <row r="87" spans="1:26" ht="13.5" customHeight="1" x14ac:dyDescent="0.3">
      <c r="A87" s="2"/>
      <c r="B87" s="2"/>
      <c r="C87" s="2"/>
      <c r="D87" s="2"/>
      <c r="E87" s="292"/>
      <c r="F87" s="273"/>
      <c r="G87" s="292"/>
      <c r="H87" s="273"/>
      <c r="I87" s="273"/>
      <c r="J87" s="273"/>
      <c r="K87" s="2"/>
      <c r="L87" s="2"/>
      <c r="M87" s="2"/>
      <c r="N87" s="2"/>
      <c r="O87" s="2"/>
      <c r="P87" s="2"/>
      <c r="Q87" s="2"/>
      <c r="R87" s="2"/>
      <c r="S87" s="2"/>
      <c r="T87" s="2"/>
      <c r="U87" s="2"/>
      <c r="V87" s="2"/>
      <c r="W87" s="2"/>
      <c r="X87" s="2"/>
      <c r="Y87" s="2"/>
      <c r="Z87" s="2"/>
    </row>
    <row r="88" spans="1:26" ht="13.5" customHeight="1" x14ac:dyDescent="0.3">
      <c r="A88" s="2"/>
      <c r="B88" s="2"/>
      <c r="C88" s="2"/>
      <c r="D88" s="2"/>
      <c r="E88" s="292"/>
      <c r="F88" s="273"/>
      <c r="G88" s="292"/>
      <c r="H88" s="273"/>
      <c r="I88" s="273"/>
      <c r="J88" s="273"/>
      <c r="K88" s="2"/>
      <c r="L88" s="2"/>
      <c r="M88" s="2"/>
      <c r="N88" s="2"/>
      <c r="O88" s="2"/>
      <c r="P88" s="2"/>
      <c r="Q88" s="2"/>
      <c r="R88" s="2"/>
      <c r="S88" s="2"/>
      <c r="T88" s="2"/>
      <c r="U88" s="2"/>
      <c r="V88" s="2"/>
      <c r="W88" s="2"/>
      <c r="X88" s="2"/>
      <c r="Y88" s="2"/>
      <c r="Z88" s="2"/>
    </row>
    <row r="89" spans="1:26" ht="13.5" customHeight="1" x14ac:dyDescent="0.3">
      <c r="A89" s="2"/>
      <c r="B89" s="2"/>
      <c r="C89" s="2"/>
      <c r="D89" s="2"/>
      <c r="E89" s="292"/>
      <c r="F89" s="273"/>
      <c r="G89" s="292"/>
      <c r="H89" s="273"/>
      <c r="I89" s="273"/>
      <c r="J89" s="273"/>
      <c r="K89" s="2"/>
      <c r="L89" s="2"/>
      <c r="M89" s="2"/>
      <c r="N89" s="2"/>
      <c r="O89" s="2"/>
      <c r="P89" s="2"/>
      <c r="Q89" s="2"/>
      <c r="R89" s="2"/>
      <c r="S89" s="2"/>
      <c r="T89" s="2"/>
      <c r="U89" s="2"/>
      <c r="V89" s="2"/>
      <c r="W89" s="2"/>
      <c r="X89" s="2"/>
      <c r="Y89" s="2"/>
      <c r="Z89" s="2"/>
    </row>
    <row r="90" spans="1:26" ht="13.5" customHeight="1" x14ac:dyDescent="0.3">
      <c r="A90" s="2"/>
      <c r="B90" s="2"/>
      <c r="C90" s="2"/>
      <c r="D90" s="2"/>
      <c r="E90" s="292"/>
      <c r="F90" s="273"/>
      <c r="G90" s="292"/>
      <c r="H90" s="273"/>
      <c r="I90" s="273"/>
      <c r="J90" s="273"/>
      <c r="K90" s="2"/>
      <c r="L90" s="2"/>
      <c r="M90" s="2"/>
      <c r="N90" s="2"/>
      <c r="O90" s="2"/>
      <c r="P90" s="2"/>
      <c r="Q90" s="2"/>
      <c r="R90" s="2"/>
      <c r="S90" s="2"/>
      <c r="T90" s="2"/>
      <c r="U90" s="2"/>
      <c r="V90" s="2"/>
      <c r="W90" s="2"/>
      <c r="X90" s="2"/>
      <c r="Y90" s="2"/>
      <c r="Z90" s="2"/>
    </row>
    <row r="91" spans="1:26" ht="13.5" customHeight="1" x14ac:dyDescent="0.3">
      <c r="A91" s="2"/>
      <c r="B91" s="2"/>
      <c r="C91" s="2"/>
      <c r="D91" s="2"/>
      <c r="E91" s="292"/>
      <c r="F91" s="273"/>
      <c r="G91" s="292"/>
      <c r="H91" s="273"/>
      <c r="I91" s="273"/>
      <c r="J91" s="273"/>
      <c r="K91" s="2"/>
      <c r="L91" s="2"/>
      <c r="M91" s="2"/>
      <c r="N91" s="2"/>
      <c r="O91" s="2"/>
      <c r="P91" s="2"/>
      <c r="Q91" s="2"/>
      <c r="R91" s="2"/>
      <c r="S91" s="2"/>
      <c r="T91" s="2"/>
      <c r="U91" s="2"/>
      <c r="V91" s="2"/>
      <c r="W91" s="2"/>
      <c r="X91" s="2"/>
      <c r="Y91" s="2"/>
      <c r="Z91" s="2"/>
    </row>
    <row r="92" spans="1:26" ht="13.5" customHeight="1" x14ac:dyDescent="0.3">
      <c r="A92" s="2"/>
      <c r="B92" s="2"/>
      <c r="C92" s="2"/>
      <c r="D92" s="2"/>
      <c r="E92" s="292"/>
      <c r="F92" s="273"/>
      <c r="G92" s="292"/>
      <c r="H92" s="273"/>
      <c r="I92" s="273"/>
      <c r="J92" s="273"/>
      <c r="K92" s="2"/>
      <c r="L92" s="2"/>
      <c r="M92" s="2"/>
      <c r="N92" s="2"/>
      <c r="O92" s="2"/>
      <c r="P92" s="2"/>
      <c r="Q92" s="2"/>
      <c r="R92" s="2"/>
      <c r="S92" s="2"/>
      <c r="T92" s="2"/>
      <c r="U92" s="2"/>
      <c r="V92" s="2"/>
      <c r="W92" s="2"/>
      <c r="X92" s="2"/>
      <c r="Y92" s="2"/>
      <c r="Z92" s="2"/>
    </row>
    <row r="93" spans="1:26" ht="13.5" customHeight="1" x14ac:dyDescent="0.3">
      <c r="A93" s="2"/>
      <c r="B93" s="2"/>
      <c r="C93" s="2"/>
      <c r="D93" s="2"/>
      <c r="E93" s="292"/>
      <c r="F93" s="273"/>
      <c r="G93" s="292"/>
      <c r="H93" s="273"/>
      <c r="I93" s="273"/>
      <c r="J93" s="273"/>
      <c r="K93" s="2"/>
      <c r="L93" s="2"/>
      <c r="M93" s="2"/>
      <c r="N93" s="2"/>
      <c r="O93" s="2"/>
      <c r="P93" s="2"/>
      <c r="Q93" s="2"/>
      <c r="R93" s="2"/>
      <c r="S93" s="2"/>
      <c r="T93" s="2"/>
      <c r="U93" s="2"/>
      <c r="V93" s="2"/>
      <c r="W93" s="2"/>
      <c r="X93" s="2"/>
      <c r="Y93" s="2"/>
      <c r="Z93" s="2"/>
    </row>
    <row r="94" spans="1:26" ht="13.5" customHeight="1" x14ac:dyDescent="0.3">
      <c r="A94" s="2"/>
      <c r="B94" s="2"/>
      <c r="C94" s="2"/>
      <c r="D94" s="2"/>
      <c r="E94" s="292"/>
      <c r="F94" s="273"/>
      <c r="G94" s="292"/>
      <c r="H94" s="273"/>
      <c r="I94" s="273"/>
      <c r="J94" s="273"/>
      <c r="K94" s="2"/>
      <c r="L94" s="2"/>
      <c r="M94" s="2"/>
      <c r="N94" s="2"/>
      <c r="O94" s="2"/>
      <c r="P94" s="2"/>
      <c r="Q94" s="2"/>
      <c r="R94" s="2"/>
      <c r="S94" s="2"/>
      <c r="T94" s="2"/>
      <c r="U94" s="2"/>
      <c r="V94" s="2"/>
      <c r="W94" s="2"/>
      <c r="X94" s="2"/>
      <c r="Y94" s="2"/>
      <c r="Z94" s="2"/>
    </row>
    <row r="95" spans="1:26" ht="13.5" customHeight="1" x14ac:dyDescent="0.3">
      <c r="A95" s="2"/>
      <c r="B95" s="2"/>
      <c r="C95" s="2"/>
      <c r="D95" s="2"/>
      <c r="E95" s="292"/>
      <c r="F95" s="273"/>
      <c r="G95" s="292"/>
      <c r="H95" s="273"/>
      <c r="I95" s="273"/>
      <c r="J95" s="273"/>
      <c r="K95" s="2"/>
      <c r="L95" s="2"/>
      <c r="M95" s="2"/>
      <c r="N95" s="2"/>
      <c r="O95" s="2"/>
      <c r="P95" s="2"/>
      <c r="Q95" s="2"/>
      <c r="R95" s="2"/>
      <c r="S95" s="2"/>
      <c r="T95" s="2"/>
      <c r="U95" s="2"/>
      <c r="V95" s="2"/>
      <c r="W95" s="2"/>
      <c r="X95" s="2"/>
      <c r="Y95" s="2"/>
      <c r="Z95" s="2"/>
    </row>
    <row r="96" spans="1:26" ht="13.5" customHeight="1" x14ac:dyDescent="0.3">
      <c r="A96" s="2"/>
      <c r="B96" s="2"/>
      <c r="C96" s="2"/>
      <c r="D96" s="2"/>
      <c r="E96" s="292"/>
      <c r="F96" s="273"/>
      <c r="G96" s="292"/>
      <c r="H96" s="273"/>
      <c r="I96" s="273"/>
      <c r="J96" s="273"/>
      <c r="K96" s="2"/>
      <c r="L96" s="2"/>
      <c r="M96" s="2"/>
      <c r="N96" s="2"/>
      <c r="O96" s="2"/>
      <c r="P96" s="2"/>
      <c r="Q96" s="2"/>
      <c r="R96" s="2"/>
      <c r="S96" s="2"/>
      <c r="T96" s="2"/>
      <c r="U96" s="2"/>
      <c r="V96" s="2"/>
      <c r="W96" s="2"/>
      <c r="X96" s="2"/>
      <c r="Y96" s="2"/>
      <c r="Z96" s="2"/>
    </row>
    <row r="97" spans="1:26" ht="13.5" customHeight="1" x14ac:dyDescent="0.3">
      <c r="A97" s="2"/>
      <c r="B97" s="2"/>
      <c r="C97" s="2"/>
      <c r="D97" s="2"/>
      <c r="E97" s="292"/>
      <c r="F97" s="273"/>
      <c r="G97" s="292"/>
      <c r="H97" s="273"/>
      <c r="I97" s="273"/>
      <c r="J97" s="273"/>
      <c r="K97" s="2"/>
      <c r="L97" s="2"/>
      <c r="M97" s="2"/>
      <c r="N97" s="2"/>
      <c r="O97" s="2"/>
      <c r="P97" s="2"/>
      <c r="Q97" s="2"/>
      <c r="R97" s="2"/>
      <c r="S97" s="2"/>
      <c r="T97" s="2"/>
      <c r="U97" s="2"/>
      <c r="V97" s="2"/>
      <c r="W97" s="2"/>
      <c r="X97" s="2"/>
      <c r="Y97" s="2"/>
      <c r="Z97" s="2"/>
    </row>
    <row r="98" spans="1:26" ht="13.5" customHeight="1" x14ac:dyDescent="0.3">
      <c r="A98" s="2"/>
      <c r="B98" s="2"/>
      <c r="C98" s="2"/>
      <c r="D98" s="2"/>
      <c r="E98" s="292"/>
      <c r="F98" s="273"/>
      <c r="G98" s="292"/>
      <c r="H98" s="273"/>
      <c r="I98" s="273"/>
      <c r="J98" s="273"/>
      <c r="K98" s="2"/>
      <c r="L98" s="2"/>
      <c r="M98" s="2"/>
      <c r="N98" s="2"/>
      <c r="O98" s="2"/>
      <c r="P98" s="2"/>
      <c r="Q98" s="2"/>
      <c r="R98" s="2"/>
      <c r="S98" s="2"/>
      <c r="T98" s="2"/>
      <c r="U98" s="2"/>
      <c r="V98" s="2"/>
      <c r="W98" s="2"/>
      <c r="X98" s="2"/>
      <c r="Y98" s="2"/>
      <c r="Z98" s="2"/>
    </row>
    <row r="99" spans="1:26" ht="13.5" customHeight="1" x14ac:dyDescent="0.3">
      <c r="A99" s="2"/>
      <c r="B99" s="2"/>
      <c r="C99" s="2"/>
      <c r="D99" s="2"/>
      <c r="E99" s="292"/>
      <c r="F99" s="273"/>
      <c r="G99" s="292"/>
      <c r="H99" s="273"/>
      <c r="I99" s="273"/>
      <c r="J99" s="273"/>
      <c r="K99" s="2"/>
      <c r="L99" s="2"/>
      <c r="M99" s="2"/>
      <c r="N99" s="2"/>
      <c r="O99" s="2"/>
      <c r="P99" s="2"/>
      <c r="Q99" s="2"/>
      <c r="R99" s="2"/>
      <c r="S99" s="2"/>
      <c r="T99" s="2"/>
      <c r="U99" s="2"/>
      <c r="V99" s="2"/>
      <c r="W99" s="2"/>
      <c r="X99" s="2"/>
      <c r="Y99" s="2"/>
      <c r="Z99" s="2"/>
    </row>
    <row r="100" spans="1:26" ht="13.5" customHeight="1" x14ac:dyDescent="0.3">
      <c r="A100" s="2"/>
      <c r="B100" s="2"/>
      <c r="C100" s="2"/>
      <c r="D100" s="2"/>
      <c r="E100" s="292"/>
      <c r="F100" s="273"/>
      <c r="G100" s="292"/>
      <c r="H100" s="273"/>
      <c r="I100" s="273"/>
      <c r="J100" s="273"/>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92"/>
      <c r="F101" s="273"/>
      <c r="G101" s="292"/>
      <c r="H101" s="273"/>
      <c r="I101" s="273"/>
      <c r="J101" s="273"/>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92"/>
      <c r="F102" s="273"/>
      <c r="G102" s="292"/>
      <c r="H102" s="273"/>
      <c r="I102" s="273"/>
      <c r="J102" s="273"/>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92"/>
      <c r="F103" s="273"/>
      <c r="G103" s="292"/>
      <c r="H103" s="273"/>
      <c r="I103" s="273"/>
      <c r="J103" s="273"/>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92"/>
      <c r="F104" s="273"/>
      <c r="G104" s="292"/>
      <c r="H104" s="273"/>
      <c r="I104" s="273"/>
      <c r="J104" s="273"/>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92"/>
      <c r="F105" s="273"/>
      <c r="G105" s="292"/>
      <c r="H105" s="273"/>
      <c r="I105" s="273"/>
      <c r="J105" s="273"/>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92"/>
      <c r="F106" s="273"/>
      <c r="G106" s="292"/>
      <c r="H106" s="273"/>
      <c r="I106" s="273"/>
      <c r="J106" s="273"/>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92"/>
      <c r="F107" s="273"/>
      <c r="G107" s="292"/>
      <c r="H107" s="273"/>
      <c r="I107" s="273"/>
      <c r="J107" s="273"/>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92"/>
      <c r="F108" s="273"/>
      <c r="G108" s="292"/>
      <c r="H108" s="273"/>
      <c r="I108" s="273"/>
      <c r="J108" s="273"/>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92"/>
      <c r="F109" s="273"/>
      <c r="G109" s="292"/>
      <c r="H109" s="273"/>
      <c r="I109" s="273"/>
      <c r="J109" s="273"/>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92"/>
      <c r="F110" s="273"/>
      <c r="G110" s="292"/>
      <c r="H110" s="273"/>
      <c r="I110" s="273"/>
      <c r="J110" s="273"/>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92"/>
      <c r="F111" s="273"/>
      <c r="G111" s="292"/>
      <c r="H111" s="273"/>
      <c r="I111" s="273"/>
      <c r="J111" s="273"/>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92"/>
      <c r="F112" s="273"/>
      <c r="G112" s="292"/>
      <c r="H112" s="273"/>
      <c r="I112" s="273"/>
      <c r="J112" s="273"/>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92"/>
      <c r="F113" s="273"/>
      <c r="G113" s="292"/>
      <c r="H113" s="273"/>
      <c r="I113" s="273"/>
      <c r="J113" s="273"/>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92"/>
      <c r="F114" s="273"/>
      <c r="G114" s="292"/>
      <c r="H114" s="273"/>
      <c r="I114" s="273"/>
      <c r="J114" s="273"/>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92"/>
      <c r="F115" s="273"/>
      <c r="G115" s="292"/>
      <c r="H115" s="273"/>
      <c r="I115" s="273"/>
      <c r="J115" s="273"/>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92"/>
      <c r="F116" s="273"/>
      <c r="G116" s="292"/>
      <c r="H116" s="273"/>
      <c r="I116" s="273"/>
      <c r="J116" s="273"/>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92"/>
      <c r="F117" s="273"/>
      <c r="G117" s="292"/>
      <c r="H117" s="273"/>
      <c r="I117" s="273"/>
      <c r="J117" s="273"/>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92"/>
      <c r="F118" s="273"/>
      <c r="G118" s="292"/>
      <c r="H118" s="273"/>
      <c r="I118" s="273"/>
      <c r="J118" s="273"/>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92"/>
      <c r="F119" s="273"/>
      <c r="G119" s="292"/>
      <c r="H119" s="273"/>
      <c r="I119" s="273"/>
      <c r="J119" s="273"/>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92"/>
      <c r="F120" s="273"/>
      <c r="G120" s="292"/>
      <c r="H120" s="273"/>
      <c r="I120" s="273"/>
      <c r="J120" s="273"/>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92"/>
      <c r="F121" s="273"/>
      <c r="G121" s="292"/>
      <c r="H121" s="273"/>
      <c r="I121" s="273"/>
      <c r="J121" s="273"/>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92"/>
      <c r="F122" s="273"/>
      <c r="G122" s="292"/>
      <c r="H122" s="273"/>
      <c r="I122" s="273"/>
      <c r="J122" s="273"/>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92"/>
      <c r="F123" s="273"/>
      <c r="G123" s="292"/>
      <c r="H123" s="273"/>
      <c r="I123" s="273"/>
      <c r="J123" s="273"/>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92"/>
      <c r="F124" s="273"/>
      <c r="G124" s="292"/>
      <c r="H124" s="273"/>
      <c r="I124" s="273"/>
      <c r="J124" s="273"/>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92"/>
      <c r="F125" s="273"/>
      <c r="G125" s="292"/>
      <c r="H125" s="273"/>
      <c r="I125" s="273"/>
      <c r="J125" s="273"/>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92"/>
      <c r="F126" s="273"/>
      <c r="G126" s="292"/>
      <c r="H126" s="273"/>
      <c r="I126" s="273"/>
      <c r="J126" s="273"/>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92"/>
      <c r="F127" s="273"/>
      <c r="G127" s="292"/>
      <c r="H127" s="273"/>
      <c r="I127" s="273"/>
      <c r="J127" s="273"/>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92"/>
      <c r="F128" s="273"/>
      <c r="G128" s="292"/>
      <c r="H128" s="273"/>
      <c r="I128" s="273"/>
      <c r="J128" s="273"/>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92"/>
      <c r="F129" s="273"/>
      <c r="G129" s="292"/>
      <c r="H129" s="273"/>
      <c r="I129" s="273"/>
      <c r="J129" s="273"/>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92"/>
      <c r="F130" s="273"/>
      <c r="G130" s="292"/>
      <c r="H130" s="273"/>
      <c r="I130" s="273"/>
      <c r="J130" s="273"/>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92"/>
      <c r="F131" s="273"/>
      <c r="G131" s="292"/>
      <c r="H131" s="273"/>
      <c r="I131" s="273"/>
      <c r="J131" s="273"/>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92"/>
      <c r="F132" s="273"/>
      <c r="G132" s="292"/>
      <c r="H132" s="273"/>
      <c r="I132" s="273"/>
      <c r="J132" s="273"/>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row r="247" spans="1:26" ht="15.75" customHeight="1" x14ac:dyDescent="0.3"/>
    <row r="248" spans="1:26" ht="15.75" customHeight="1" x14ac:dyDescent="0.3"/>
    <row r="249" spans="1:26" ht="15.75" customHeight="1" x14ac:dyDescent="0.3"/>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93">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G16:J16"/>
    <mergeCell ref="E17:F17"/>
    <mergeCell ref="G17:J17"/>
    <mergeCell ref="E18:F18"/>
    <mergeCell ref="G18:J18"/>
    <mergeCell ref="E19:F19"/>
    <mergeCell ref="G19:J19"/>
    <mergeCell ref="E20:F20"/>
    <mergeCell ref="G20:J20"/>
    <mergeCell ref="H1:I1"/>
    <mergeCell ref="J1:J4"/>
    <mergeCell ref="N1:N4"/>
    <mergeCell ref="H2:I2"/>
    <mergeCell ref="H3:I3"/>
    <mergeCell ref="H4:I4"/>
    <mergeCell ref="E10:F10"/>
    <mergeCell ref="G10:J10"/>
    <mergeCell ref="C1:G2"/>
    <mergeCell ref="C3:G4"/>
    <mergeCell ref="A1:B4"/>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4:J114"/>
    <mergeCell ref="G115:J115"/>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28:F28"/>
    <mergeCell ref="G28:J28"/>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23:F23"/>
    <mergeCell ref="G23:J23"/>
    <mergeCell ref="E24:F24"/>
    <mergeCell ref="G24:J24"/>
    <mergeCell ref="E25:F25"/>
    <mergeCell ref="G25:J25"/>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15:F15"/>
    <mergeCell ref="G15:J15"/>
    <mergeCell ref="E16:F16"/>
    <mergeCell ref="C53:D53"/>
    <mergeCell ref="E53:F53"/>
    <mergeCell ref="C54:D54"/>
    <mergeCell ref="E54:F54"/>
    <mergeCell ref="E55:F55"/>
    <mergeCell ref="E56:F56"/>
    <mergeCell ref="E57:F57"/>
    <mergeCell ref="E58:F58"/>
    <mergeCell ref="E59:F5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Hoja4</vt:lpstr>
      <vt:lpstr>Hoja5</vt:lpstr>
      <vt:lpstr>Hoja6</vt:lpstr>
      <vt:lpstr>Hoja7</vt:lpstr>
      <vt:lpstr>Hoja8</vt:lpstr>
      <vt:lpstr>Hoja9</vt:lpstr>
      <vt:lpstr>Hoja10</vt:lpstr>
      <vt:lpstr>Hoja11</vt:lpstr>
      <vt:lpstr>Hoja12</vt:lpstr>
      <vt:lpstr>CONTROLES Y EVALUACIÓN</vt:lpstr>
      <vt:lpstr>Hoja3</vt:lpstr>
      <vt:lpstr>NOOO</vt:lpstr>
      <vt:lpstr>Hoja2</vt:lpstr>
      <vt:lpstr>EVALUACIÓN SOLIDEZ CONTROLES</vt:lpstr>
      <vt:lpstr>VALORACIÓN RIESGOS RESIDUAL</vt:lpstr>
      <vt:lpstr>MAPA CORRUPCIÓN</vt:lpstr>
      <vt:lpstr>AVANCE</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Eduardo Hernandez Huepa</cp:lastModifiedBy>
  <dcterms:modified xsi:type="dcterms:W3CDTF">2025-05-26T01:06:10Z</dcterms:modified>
</cp:coreProperties>
</file>